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Informe fisico financiero\"/>
    </mc:Choice>
  </mc:AlternateContent>
  <xr:revisionPtr revIDLastSave="0" documentId="13_ncr:1_{F694682E-0A02-47F3-8B30-AEABA64A8EBB}" xr6:coauthVersionLast="47" xr6:coauthVersionMax="47" xr10:uidLastSave="{00000000-0000-0000-0000-000000000000}"/>
  <bookViews>
    <workbookView xWindow="-120" yWindow="-120" windowWidth="20730" windowHeight="11160" xr2:uid="{D26545BB-D632-41D9-BF8D-2C6C7BC7DC1A}"/>
  </bookViews>
  <sheets>
    <sheet name="Segundo Semestre 2022" sheetId="1" r:id="rId1"/>
  </sheets>
  <definedNames>
    <definedName name="_xlnm.Print_Area" localSheetId="0">'Segundo Semestre 2022'!$B$2:$K$60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G33" i="1"/>
  <c r="G32" i="1"/>
  <c r="F32" i="1"/>
  <c r="F31" i="1"/>
  <c r="G31" i="1"/>
  <c r="G30" i="1"/>
  <c r="F30" i="1"/>
  <c r="F33" i="1" l="1"/>
  <c r="G34" i="1" l="1"/>
  <c r="I34" i="1"/>
  <c r="H34" i="1"/>
  <c r="E34" i="1"/>
  <c r="D34" i="1"/>
  <c r="K33" i="1"/>
  <c r="J33" i="1"/>
  <c r="F34" i="1"/>
  <c r="K32" i="1"/>
  <c r="J32" i="1"/>
  <c r="K31" i="1"/>
  <c r="K30" i="1"/>
  <c r="J30" i="1"/>
  <c r="J26" i="1"/>
  <c r="J34" i="1" l="1"/>
  <c r="K34" i="1"/>
</calcChain>
</file>

<file path=xl/sharedStrings.xml><?xml version="1.0" encoding="utf-8"?>
<sst xmlns="http://schemas.openxmlformats.org/spreadsheetml/2006/main" count="101" uniqueCount="81">
  <si>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</si>
  <si>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</si>
  <si>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</si>
  <si>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</si>
  <si>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</si>
  <si>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</si>
  <si>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</si>
  <si>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 xml:space="preserve">0206-MINISTERIO DE EDUCACION </t>
  </si>
  <si>
    <t>Subcapítulo</t>
  </si>
  <si>
    <t>01-MINISTERIO DE EDUCACION</t>
  </si>
  <si>
    <t>Unidad Ejecutora</t>
  </si>
  <si>
    <t>ADMINISTRADORA DE RIESGOS DE SALUD SEGURO MEDICO PARA MAESTROS</t>
  </si>
  <si>
    <t>Misión</t>
  </si>
  <si>
    <t>Garantizar servicios integrales de salud que mejoren sustancialmente la vida de los maestros, los colaboradores del sistema educativo y sus dependientes en un contexto de confianza, cercanía humana y calidad</t>
  </si>
  <si>
    <t>Visión</t>
  </si>
  <si>
    <t>Ser la ARS preferida del sector educativo dominicano</t>
  </si>
  <si>
    <t>II. Contribución a la Estrategia Nacional de Desarrollo</t>
  </si>
  <si>
    <t>Eje estratégico:</t>
  </si>
  <si>
    <t>2. “Una sociedad con igualdad de derechos y oportunidades, en la que toda la población tiene garantizada educación, salud, vivienda digna y servicios básicos de calidad, y que promueve la reducción progresiva de la pobreza y la desigualdad social y territorial.”</t>
  </si>
  <si>
    <t>Objetivo Estratégico:</t>
  </si>
  <si>
    <t xml:space="preserve">2.2 Salud y seguridad social integral </t>
  </si>
  <si>
    <t>Objetivo(s) específico(s):</t>
  </si>
  <si>
    <t>2.2.3 Garantizar un sistema universal, único y sostenible de Seguridad Social frente a los riesgos de vejez, discapacidad y sobrevivencia, integrando y transparentando los regímenes segmentados existentes, en conformidad con la ley 87-01.</t>
  </si>
  <si>
    <t>III. Información del Programa</t>
  </si>
  <si>
    <t>Nombre:</t>
  </si>
  <si>
    <t>N/A</t>
  </si>
  <si>
    <t>Población de escasas recursos.</t>
  </si>
  <si>
    <r>
      <t>Beneficiarios:</t>
    </r>
    <r>
      <rPr>
        <sz val="11"/>
        <color rgb="FF000000"/>
        <rFont val="Segoe UI"/>
        <family val="2"/>
      </rPr>
      <t xml:space="preserve"> </t>
    </r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</si>
  <si>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</si>
  <si>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</si>
  <si>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</si>
  <si>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</si>
  <si>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</si>
  <si>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</si>
  <si>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</si>
  <si>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</si>
  <si>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</si>
  <si>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</si>
  <si>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</si>
  <si>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</si>
  <si>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</si>
  <si>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</si>
  <si>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</si>
  <si>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</si>
  <si>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</si>
  <si>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</si>
  <si>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PDSS Contributivos</t>
  </si>
  <si>
    <t xml:space="preserve">Número de Afilados </t>
  </si>
  <si>
    <t>Planes Voluntarios</t>
  </si>
  <si>
    <t>Planes Complementarios</t>
  </si>
  <si>
    <t>Numero de Afiliados</t>
  </si>
  <si>
    <t xml:space="preserve">Plan para Pensionados de Hacienda </t>
  </si>
  <si>
    <t>Total</t>
  </si>
  <si>
    <t xml:space="preserve">Nota: Esta institución no realiza ejecución en línea en SIGEF. Las informaciones presentadas en el “cuadro de desempeño financiero” por programa son de autoría y responsabilidad de la institución. 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</si>
  <si>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</si>
  <si>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</si>
  <si>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</si>
  <si>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</si>
  <si>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Garantía de prestación de servicios a los afiliados al ARS SEMMA</t>
  </si>
  <si>
    <t>Logros alcanzados:</t>
  </si>
  <si>
    <t>Causas y justificación del desvío:</t>
  </si>
  <si>
    <t>De acuerdo con las proyecciones realizadas por ARS SEMMA, esta cartera se ha mantenido dentro de las programaciones realizadas para el año 2022</t>
  </si>
  <si>
    <t>Garantía de prestación de servicios de los procedimientos que no se encuentran en  el Plan Voluntario</t>
  </si>
  <si>
    <t>Garantía de prestación de servicios de los procedimientos que no se encuentran en el PDSS Contributivo ni el Plan Voluntario</t>
  </si>
  <si>
    <t>Garantía de prestación de servicios a pensionados y jubilados que no pertenecen a otras aseguradoras.</t>
  </si>
  <si>
    <t>La ejecución física y financiera del plan para pensionados de hacienda se mantiene para este trimestre a las jornadas de afiliación</t>
  </si>
  <si>
    <t>VI. Oportunidades de Mejora</t>
  </si>
  <si>
    <t xml:space="preserve">VI. I - De acuerdo a los eventos presentados durante la ejecución del producto, ¿qué aspecto puede mejorarse? </t>
  </si>
  <si>
    <t xml:space="preserve">Ver diferencias en los avances fisicos y financieros en referencia al Plan Complementario 																			</t>
  </si>
  <si>
    <t>Ing. Jamilet Lopez Pichardo</t>
  </si>
  <si>
    <t xml:space="preserve">Encargada de Planificación y Desarrollo </t>
  </si>
  <si>
    <t>Informe de Evaluación Segundo Semestre 2022 / Metas Físicas-Financieras</t>
  </si>
  <si>
    <t xml:space="preserve">Ejecución Semestral </t>
  </si>
  <si>
    <t>Programación Semestral</t>
  </si>
  <si>
    <t xml:space="preserve">Avance Semestral </t>
  </si>
  <si>
    <t xml:space="preserve">Para el segundo semestre la afiliación al PDSS contributivo registra una meta fisica de 78,723 con una ejecucion de 147,516 para un 187.39%. La meta financiera fue de 1,323,038,860.26 con una ejecucion de 1,443,423,696.05 para un 109% cumpliendo con lo proyectado. </t>
  </si>
  <si>
    <t xml:space="preserve">Para el segundo semestre la afiliación al Plan Voluntario registra una meta fisica de 17,927 con una ejecucion de 20,141 para un 112.35%. La meta financiera fue de 403,963,779.49 con una ejecucion de 432,593,404.28 para un 107.09% cumpliendo con lo proyectado. </t>
  </si>
  <si>
    <t xml:space="preserve">Para el segundo semestre la afiliación al Plan Complementario registra una meta fisica de 63,394 con una ejecucion de 4,736 para un 7.47%. La meta financiera fue de 422,814,317.86 con una ejecucion de 289,029,576.72 para un 68.36% no cumpliendo con lo proyectado. </t>
  </si>
  <si>
    <t xml:space="preserve">Para el segundo semestre la afiliación al Plan para Pensionados de Hacienda registra una meta fisica de 2,279 con una ejecucion de 4,360 para un 191.35%. La meta financiera fue de 59,588,721.89 con una ejecucion de 62,885,139.50 para un 105.53% cumpliendo con lo proyectado. </t>
  </si>
  <si>
    <t xml:space="preserve">Plan Voluntario </t>
  </si>
  <si>
    <t xml:space="preserve">Plan Complementario SEMMA Plus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</si>
</sst>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8" fillId="0" borderId="1" xfId="0" applyFont="1" applyBorder="1" applyAlignment="1" applyProtection="1">
      <alignment vertical="top" wrapText="1"/>
      <protection locked="0"/>
    </xf>
    <xf numFmtId="165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10" fontId="8" fillId="0" borderId="1" xfId="2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4" fontId="3" fillId="0" borderId="1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49" fontId="3" fillId="0" borderId="1" xfId="0" quotePrefix="1" applyNumberFormat="1" applyFont="1" applyBorder="1" applyAlignment="1" applyProtection="1">
      <alignment horizontal="left" vertical="top" wrapText="1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 applyProtection="1">
      <alignment horizontal="left" vertical="top" wrapText="1"/>
      <protection locked="0"/>
    </xf>
    <xf numFmtId="2" fontId="3" fillId="0" borderId="5" xfId="0" applyNumberFormat="1" applyFont="1" applyBorder="1" applyAlignment="1" applyProtection="1">
      <alignment horizontal="left" vertical="top" wrapText="1"/>
      <protection locked="0"/>
    </xf>
    <xf numFmtId="2" fontId="3" fillId="0" borderId="6" xfId="0" applyNumberFormat="1" applyFont="1" applyBorder="1" applyAlignment="1" applyProtection="1">
      <alignment horizontal="left" vertical="top" wrapText="1"/>
      <protection locked="0"/>
    </xf>
    <xf numFmtId="2" fontId="3" fillId="0" borderId="7" xfId="0" applyNumberFormat="1" applyFont="1" applyBorder="1" applyAlignment="1" applyProtection="1">
      <alignment horizontal="left" vertical="top" wrapText="1"/>
      <protection locked="0"/>
    </xf>
    <xf numFmtId="2" fontId="3" fillId="0" borderId="8" xfId="0" applyNumberFormat="1" applyFont="1" applyBorder="1" applyAlignment="1" applyProtection="1">
      <alignment horizontal="left" vertical="top" wrapText="1"/>
      <protection locked="0"/>
    </xf>
    <xf numFmtId="2" fontId="3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center" wrapText="1" readingOrder="1"/>
    </xf>
    <xf numFmtId="0" fontId="8" fillId="7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 readingOrder="1"/>
    </xf>
    <xf numFmtId="39" fontId="8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0" fontId="8" fillId="0" borderId="1" xfId="2" applyNumberFormat="1" applyFont="1" applyFill="1" applyBorder="1" applyAlignment="1" applyProtection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9" borderId="7" xfId="0" applyFont="1" applyFill="1" applyBorder="1" applyAlignment="1" applyProtection="1">
      <alignment horizontal="left" vertical="top" wrapText="1"/>
      <protection locked="0"/>
    </xf>
    <xf numFmtId="0" fontId="2" fillId="9" borderId="8" xfId="0" applyFont="1" applyFill="1" applyBorder="1" applyAlignment="1" applyProtection="1">
      <alignment horizontal="left" vertical="top" wrapText="1"/>
      <protection locked="0"/>
    </xf>
    <xf numFmtId="0" fontId="2" fillId="9" borderId="9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2" fillId="9" borderId="7" xfId="0" applyFont="1" applyFill="1" applyBorder="1" applyAlignment="1" applyProtection="1">
      <alignment horizontal="left" wrapText="1"/>
      <protection locked="0"/>
    </xf>
    <xf numFmtId="0" fontId="2" fillId="9" borderId="8" xfId="0" applyFont="1" applyFill="1" applyBorder="1" applyAlignment="1" applyProtection="1">
      <alignment horizontal="left" wrapText="1"/>
      <protection locked="0"/>
    </xf>
    <xf numFmtId="0" fontId="2" fillId="9" borderId="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167" fontId="8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2" fillId="8" borderId="6" xfId="0" applyFont="1" applyFill="1" applyBorder="1" applyAlignment="1">
      <alignment horizontal="center" vertical="center" wrapText="1" readingOrder="1"/>
    </xf>
    <xf numFmtId="0" fontId="2" fillId="8" borderId="11" xfId="0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center" vertical="center" wrapText="1" readingOrder="1"/>
    </xf>
    <xf numFmtId="0" fontId="7" fillId="0" borderId="12" xfId="0" applyFont="1" applyBorder="1" applyAlignment="1" applyProtection="1">
      <alignment horizontal="right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165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0" fontId="8" fillId="0" borderId="13" xfId="0" applyNumberFormat="1" applyFont="1" applyBorder="1" applyAlignment="1" applyProtection="1">
      <alignment horizontal="center" vertical="center" wrapText="1" readingOrder="1"/>
      <protection locked="0"/>
    </xf>
    <xf numFmtId="167" fontId="8" fillId="0" borderId="14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1" defaultTableStyle="TableStyleMedium2" defaultPivotStyle="PivotStyleLight16">
    <tableStyle name="Estilo de tabla 1" pivot="0" count="0" xr9:uid="{C25F1697-D313-4262-844A-445453187B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19051</xdr:rowOff>
    </xdr:from>
    <xdr:ext cx="2190750" cy="561974"/>
    <xdr:pic>
      <xdr:nvPicPr>
        <xdr:cNvPr id="2" name="Imagen 1">
          <a:extLst>
            <a:ext uri="{FF2B5EF4-FFF2-40B4-BE49-F238E27FC236}">
              <a16:creationId xmlns:a16="http://schemas.microsoft.com/office/drawing/2014/main" id="{B0AD448E-6E91-401F-A3EC-EDE79314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28601"/>
          <a:ext cx="2190750" cy="5619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F8FD6B-312C-4584-B7C3-79C23D4649EE}" name="Tabla1" displayName="Tabla1" ref="B29:K34" totalsRowCount="1" headerRowDxfId="0" headerRowBorderDxfId="12" tableBorderDxfId="13" totalsRowBorderDxfId="11">
  <tableColumns count="10">
    <tableColumn id="1" xr3:uid="{04667A1D-51FF-42B0-B654-02ECD763F531}" name="Producto" totalsRowLabel="Total" dataDxfId="10" totalsRowDxfId="23"/>
    <tableColumn id="2" xr3:uid="{C42566D9-0E67-456C-A437-79B979E70124}" name="Indicador" dataDxfId="9" totalsRowDxfId="22"/>
    <tableColumn id="3" xr3:uid="{F74C2E48-A59D-4F4B-9F39-66BFC5516F17}" name="Física_x000a_(A)" totalsRowFunction="custom" dataDxfId="8" totalsRowDxfId="21">
      <totalsRowFormula>SUM(D30:D33)</totalsRowFormula>
    </tableColumn>
    <tableColumn id="4" xr3:uid="{64ACDC4E-03BB-4560-AD3F-07C5964F6E31}" name="Financiera_x000a_(B)" totalsRowFunction="custom" dataDxfId="7" totalsRowDxfId="20">
      <totalsRowFormula>SUM(E30:E33)</totalsRowFormula>
    </tableColumn>
    <tableColumn id="9" xr3:uid="{9F2AF638-E241-4D6B-93A5-93CB6EB10CD9}" name="Física_x000a_(C)" totalsRowFunction="custom" dataDxfId="6" totalsRowDxfId="19">
      <calculatedColumnFormula>Tabla1[[#This Row],[Física
(A)]]/2</calculatedColumnFormula>
      <totalsRowFormula>SUM(F30:F33)</totalsRowFormula>
    </tableColumn>
    <tableColumn id="10" xr3:uid="{A7FDFAD6-58CC-413A-AA56-3F476E4ACFC5}" name="Financiera_x000a_(D)" totalsRowFunction="custom" dataDxfId="5" totalsRowDxfId="18">
      <calculatedColumnFormula>+Tabla1[[#This Row],[Financiera
(B)]]/2</calculatedColumnFormula>
      <totalsRowFormula>SUM(G30:G33)</totalsRowFormula>
    </tableColumn>
    <tableColumn id="5" xr3:uid="{58FA12F7-C953-496B-BC53-09E742296954}" name="Física _x000a_(E)" totalsRowFunction="custom" dataDxfId="4" totalsRowDxfId="17">
      <totalsRowFormula>SUM(H30:H33)</totalsRowFormula>
    </tableColumn>
    <tableColumn id="6" xr3:uid="{E1A21DBA-F9AE-4F5A-82E0-2AC6166011DD}" name="Financiera _x000a_ (F)" totalsRowFunction="custom" dataDxfId="3" totalsRowDxfId="16">
      <totalsRowFormula>SUM(I30:I33)</totalsRowFormula>
    </tableColumn>
    <tableColumn id="7" xr3:uid="{B56B4FED-6396-4764-8029-44A4E4308B10}" name="Física _x000a_(%)_x000a_ G=E/C" totalsRowFunction="custom" dataDxfId="2" totalsRowDxfId="15" dataCellStyle="Porcentaje">
      <calculatedColumnFormula>+Tabla1[[#This Row],[Física 
(E)]]/Tabla1[[#This Row],[Física
(C)]]</calculatedColumnFormula>
      <totalsRowFormula>SUM(J30:J33)/4</totalsRowFormula>
    </tableColumn>
    <tableColumn id="8" xr3:uid="{A452C1F4-11D2-48EB-90C4-8233E6A7092A}" name="Financiero _x000a_(%) _x000a_H=F/D" totalsRowFunction="custom" dataDxfId="1" totalsRowDxfId="14">
      <calculatedColumnFormula>+Tabla1[[#This Row],[Financiera 
 (F)]]/Tabla1[[#This Row],[Financiera
(D)]]</calculatedColumnFormula>
      <totalsRowFormula>SUM(K30:K33)/4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2469-67B9-432F-8904-0DC274BE9E6F}">
  <sheetPr>
    <pageSetUpPr fitToPage="1"/>
  </sheetPr>
  <dimension ref="B2:AV60"/>
  <sheetViews>
    <sheetView showGridLines="0" tabSelected="1" view="pageBreakPreview" zoomScaleNormal="100" zoomScaleSheetLayoutView="100" workbookViewId="0">
      <selection sqref="A1:XFD1048576"/>
    </sheetView>
  </sheetViews>
  <sheetFormatPr baseColWidth="10" defaultRowHeight="16.5" x14ac:dyDescent="0.3"/>
  <cols>
    <col min="1" max="1" width="11.42578125" style="1"/>
    <col min="2" max="2" width="34" style="17" customWidth="1"/>
    <col min="3" max="3" width="15.7109375" style="17" customWidth="1"/>
    <col min="4" max="4" width="12.140625" style="17" customWidth="1"/>
    <col min="5" max="5" width="21" style="17" customWidth="1"/>
    <col min="6" max="6" width="14.5703125" style="17" customWidth="1"/>
    <col min="7" max="7" width="17.28515625" style="17" customWidth="1"/>
    <col min="8" max="8" width="17" style="17" customWidth="1"/>
    <col min="9" max="9" width="17.140625" style="17" customWidth="1"/>
    <col min="10" max="10" width="15.140625" style="17" bestFit="1" customWidth="1"/>
    <col min="11" max="11" width="14.7109375" style="17" customWidth="1"/>
    <col min="12" max="12" width="36.85546875" style="1" customWidth="1"/>
    <col min="13" max="16384" width="11.42578125" style="1"/>
  </cols>
  <sheetData>
    <row r="2" spans="2:30" x14ac:dyDescent="0.3">
      <c r="B2" s="20"/>
      <c r="C2" s="21" t="s">
        <v>71</v>
      </c>
      <c r="D2" s="21"/>
      <c r="E2" s="21"/>
      <c r="F2" s="21"/>
      <c r="G2" s="21"/>
      <c r="H2" s="21"/>
      <c r="I2" s="21"/>
      <c r="J2" s="21"/>
      <c r="K2" s="21"/>
    </row>
    <row r="3" spans="2:30" x14ac:dyDescent="0.3">
      <c r="B3" s="20"/>
      <c r="C3" s="22" t="s">
        <v>0</v>
      </c>
      <c r="D3" s="22"/>
      <c r="E3" s="22" t="s">
        <v>1</v>
      </c>
      <c r="F3" s="22"/>
      <c r="G3" s="22"/>
      <c r="H3" s="22"/>
      <c r="I3" s="22"/>
      <c r="J3" s="2" t="s">
        <v>2</v>
      </c>
      <c r="K3" s="2" t="s">
        <v>3</v>
      </c>
    </row>
    <row r="4" spans="2:30" x14ac:dyDescent="0.3">
      <c r="B4" s="20"/>
      <c r="C4" s="23"/>
      <c r="D4" s="23"/>
      <c r="E4" s="23"/>
      <c r="F4" s="23"/>
      <c r="G4" s="23"/>
      <c r="H4" s="23"/>
      <c r="I4" s="23"/>
      <c r="J4" s="4"/>
      <c r="K4" s="3"/>
    </row>
    <row r="5" spans="2:30" x14ac:dyDescent="0.3"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2:30" ht="3" customHeight="1" x14ac:dyDescent="0.3">
      <c r="B6" s="27"/>
      <c r="C6" s="28"/>
      <c r="D6" s="28"/>
      <c r="E6" s="28"/>
      <c r="F6" s="28"/>
      <c r="G6" s="28"/>
      <c r="H6" s="28"/>
      <c r="I6" s="28"/>
      <c r="J6" s="28"/>
      <c r="K6" s="29"/>
    </row>
    <row r="7" spans="2:30" x14ac:dyDescent="0.3">
      <c r="B7" s="30" t="s">
        <v>4</v>
      </c>
      <c r="C7" s="31"/>
      <c r="D7" s="31"/>
      <c r="E7" s="31"/>
      <c r="F7" s="31"/>
      <c r="G7" s="31"/>
      <c r="H7" s="31"/>
      <c r="I7" s="31"/>
      <c r="J7" s="31"/>
      <c r="K7" s="32"/>
    </row>
    <row r="8" spans="2:30" x14ac:dyDescent="0.3">
      <c r="B8" s="33" t="s">
        <v>5</v>
      </c>
      <c r="C8" s="34"/>
      <c r="D8" s="34"/>
      <c r="E8" s="34"/>
      <c r="F8" s="34"/>
      <c r="G8" s="34"/>
      <c r="H8" s="34"/>
      <c r="I8" s="34"/>
      <c r="J8" s="34"/>
      <c r="K8" s="35"/>
    </row>
    <row r="9" spans="2:30" ht="14.45" customHeight="1" x14ac:dyDescent="0.3">
      <c r="B9" s="5" t="s">
        <v>6</v>
      </c>
      <c r="C9" s="36" t="s">
        <v>7</v>
      </c>
      <c r="D9" s="36"/>
      <c r="E9" s="36"/>
      <c r="F9" s="36"/>
      <c r="G9" s="36"/>
      <c r="H9" s="36"/>
      <c r="I9" s="36"/>
      <c r="J9" s="36"/>
      <c r="K9" s="36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2:30" ht="15" customHeight="1" x14ac:dyDescent="0.3">
      <c r="B10" s="6" t="s">
        <v>8</v>
      </c>
      <c r="C10" s="36" t="s">
        <v>9</v>
      </c>
      <c r="D10" s="36"/>
      <c r="E10" s="36"/>
      <c r="F10" s="36"/>
      <c r="G10" s="36"/>
      <c r="H10" s="36"/>
      <c r="I10" s="36"/>
      <c r="J10" s="36"/>
      <c r="K10" s="36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2:30" ht="14.45" customHeight="1" x14ac:dyDescent="0.3">
      <c r="B11" s="6" t="s">
        <v>10</v>
      </c>
      <c r="C11" s="36" t="s">
        <v>11</v>
      </c>
      <c r="D11" s="36"/>
      <c r="E11" s="36"/>
      <c r="F11" s="36"/>
      <c r="G11" s="36"/>
      <c r="H11" s="36"/>
      <c r="I11" s="36"/>
      <c r="J11" s="36"/>
      <c r="K11" s="36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2:30" ht="32.25" customHeight="1" x14ac:dyDescent="0.3">
      <c r="B12" s="5" t="s">
        <v>12</v>
      </c>
      <c r="C12" s="39" t="s">
        <v>13</v>
      </c>
      <c r="D12" s="40"/>
      <c r="E12" s="40"/>
      <c r="F12" s="40"/>
      <c r="G12" s="40"/>
      <c r="H12" s="40"/>
      <c r="I12" s="40"/>
      <c r="J12" s="40"/>
      <c r="K12" s="41"/>
    </row>
    <row r="13" spans="2:30" x14ac:dyDescent="0.3">
      <c r="B13" s="5" t="s">
        <v>14</v>
      </c>
      <c r="C13" s="42" t="s">
        <v>15</v>
      </c>
      <c r="D13" s="43"/>
      <c r="E13" s="43"/>
      <c r="F13" s="43"/>
      <c r="G13" s="43"/>
      <c r="H13" s="43"/>
      <c r="I13" s="43"/>
      <c r="J13" s="43"/>
      <c r="K13" s="44"/>
    </row>
    <row r="14" spans="2:30" x14ac:dyDescent="0.3">
      <c r="B14" s="30" t="s">
        <v>16</v>
      </c>
      <c r="C14" s="31"/>
      <c r="D14" s="31"/>
      <c r="E14" s="31"/>
      <c r="F14" s="31"/>
      <c r="G14" s="31"/>
      <c r="H14" s="31"/>
      <c r="I14" s="31"/>
      <c r="J14" s="31"/>
      <c r="K14" s="32"/>
    </row>
    <row r="15" spans="2:30" ht="31.5" customHeight="1" x14ac:dyDescent="0.3">
      <c r="B15" s="5" t="s">
        <v>17</v>
      </c>
      <c r="C15" s="45" t="s">
        <v>18</v>
      </c>
      <c r="D15" s="46"/>
      <c r="E15" s="46"/>
      <c r="F15" s="46"/>
      <c r="G15" s="46"/>
      <c r="H15" s="46"/>
      <c r="I15" s="46"/>
      <c r="J15" s="46"/>
      <c r="K15" s="47"/>
    </row>
    <row r="16" spans="2:30" ht="17.25" customHeight="1" x14ac:dyDescent="0.3">
      <c r="B16" s="5" t="s">
        <v>19</v>
      </c>
      <c r="C16" s="48" t="s">
        <v>20</v>
      </c>
      <c r="D16" s="46"/>
      <c r="E16" s="46"/>
      <c r="F16" s="46"/>
      <c r="G16" s="46"/>
      <c r="H16" s="46"/>
      <c r="I16" s="46"/>
      <c r="J16" s="46"/>
      <c r="K16" s="47"/>
    </row>
    <row r="17" spans="2:11" ht="34.5" customHeight="1" x14ac:dyDescent="0.3">
      <c r="B17" s="5" t="s">
        <v>21</v>
      </c>
      <c r="C17" s="45" t="s">
        <v>22</v>
      </c>
      <c r="D17" s="49"/>
      <c r="E17" s="49"/>
      <c r="F17" s="49"/>
      <c r="G17" s="49"/>
      <c r="H17" s="49"/>
      <c r="I17" s="49"/>
      <c r="J17" s="49"/>
      <c r="K17" s="50"/>
    </row>
    <row r="18" spans="2:11" x14ac:dyDescent="0.3">
      <c r="B18" s="30" t="s">
        <v>23</v>
      </c>
      <c r="C18" s="31"/>
      <c r="D18" s="31"/>
      <c r="E18" s="31"/>
      <c r="F18" s="31"/>
      <c r="G18" s="31"/>
      <c r="H18" s="31"/>
      <c r="I18" s="31"/>
      <c r="J18" s="31"/>
      <c r="K18" s="32"/>
    </row>
    <row r="19" spans="2:11" x14ac:dyDescent="0.3">
      <c r="B19" s="7" t="s">
        <v>24</v>
      </c>
      <c r="C19" s="38" t="s">
        <v>25</v>
      </c>
      <c r="D19" s="38"/>
      <c r="E19" s="38"/>
      <c r="F19" s="38"/>
      <c r="G19" s="38"/>
      <c r="H19" s="38"/>
      <c r="I19" s="38"/>
      <c r="J19" s="38"/>
      <c r="K19" s="38"/>
    </row>
    <row r="20" spans="2:11" x14ac:dyDescent="0.3">
      <c r="B20" s="8" t="s">
        <v>26</v>
      </c>
      <c r="C20" s="38" t="s">
        <v>25</v>
      </c>
      <c r="D20" s="38"/>
      <c r="E20" s="38"/>
      <c r="F20" s="38"/>
      <c r="G20" s="38"/>
      <c r="H20" s="38"/>
      <c r="I20" s="38"/>
      <c r="J20" s="38"/>
      <c r="K20" s="38"/>
    </row>
    <row r="21" spans="2:11" x14ac:dyDescent="0.3">
      <c r="B21" s="8" t="s">
        <v>27</v>
      </c>
      <c r="C21" s="38" t="s">
        <v>25</v>
      </c>
      <c r="D21" s="38"/>
      <c r="E21" s="38"/>
      <c r="F21" s="38"/>
      <c r="G21" s="38"/>
      <c r="H21" s="38"/>
      <c r="I21" s="38"/>
      <c r="J21" s="38"/>
      <c r="K21" s="38"/>
    </row>
    <row r="22" spans="2:11" x14ac:dyDescent="0.3">
      <c r="B22" s="8" t="s">
        <v>28</v>
      </c>
      <c r="C22" s="38" t="s">
        <v>25</v>
      </c>
      <c r="D22" s="38"/>
      <c r="E22" s="38"/>
      <c r="F22" s="38"/>
      <c r="G22" s="38"/>
      <c r="H22" s="38"/>
      <c r="I22" s="38"/>
      <c r="J22" s="38"/>
      <c r="K22" s="38"/>
    </row>
    <row r="23" spans="2:11" x14ac:dyDescent="0.3">
      <c r="B23" s="53" t="s">
        <v>29</v>
      </c>
      <c r="C23" s="53"/>
      <c r="D23" s="53"/>
      <c r="E23" s="53"/>
      <c r="F23" s="53"/>
      <c r="G23" s="53"/>
      <c r="H23" s="53"/>
      <c r="I23" s="53"/>
      <c r="J23" s="53"/>
      <c r="K23" s="53"/>
    </row>
    <row r="24" spans="2:11" x14ac:dyDescent="0.3">
      <c r="B24" s="54" t="s">
        <v>30</v>
      </c>
      <c r="C24" s="54"/>
      <c r="D24" s="54"/>
      <c r="E24" s="54"/>
      <c r="F24" s="54"/>
      <c r="G24" s="54"/>
      <c r="H24" s="54"/>
      <c r="I24" s="54"/>
      <c r="J24" s="54"/>
      <c r="K24" s="54"/>
    </row>
    <row r="25" spans="2:11" ht="15" customHeight="1" x14ac:dyDescent="0.3">
      <c r="B25" s="55" t="s">
        <v>31</v>
      </c>
      <c r="C25" s="55"/>
      <c r="D25" s="55" t="s">
        <v>32</v>
      </c>
      <c r="E25" s="55"/>
      <c r="F25" s="55"/>
      <c r="G25" s="55" t="s">
        <v>33</v>
      </c>
      <c r="H25" s="55"/>
      <c r="I25" s="55"/>
      <c r="J25" s="55" t="s">
        <v>34</v>
      </c>
      <c r="K25" s="55"/>
    </row>
    <row r="26" spans="2:11" x14ac:dyDescent="0.3">
      <c r="B26" s="56">
        <v>4376768503.1599998</v>
      </c>
      <c r="C26" s="56"/>
      <c r="D26" s="56">
        <v>4376768503.1599998</v>
      </c>
      <c r="E26" s="56"/>
      <c r="F26" s="56"/>
      <c r="G26" s="56">
        <v>2227931817.02</v>
      </c>
      <c r="H26" s="56"/>
      <c r="I26" s="56"/>
      <c r="J26" s="57">
        <f>IF(G26&gt;0,G26/D26,0)</f>
        <v>0.50903579099772966</v>
      </c>
      <c r="K26" s="57"/>
    </row>
    <row r="27" spans="2:11" x14ac:dyDescent="0.3"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2:11" x14ac:dyDescent="0.3">
      <c r="B28" s="9"/>
      <c r="C28" s="9"/>
      <c r="D28" s="51" t="s">
        <v>35</v>
      </c>
      <c r="E28" s="52"/>
      <c r="F28" s="51" t="s">
        <v>73</v>
      </c>
      <c r="G28" s="52"/>
      <c r="H28" s="51" t="s">
        <v>72</v>
      </c>
      <c r="I28" s="51"/>
      <c r="J28" s="51" t="s">
        <v>74</v>
      </c>
      <c r="K28" s="52"/>
    </row>
    <row r="29" spans="2:11" ht="49.5" x14ac:dyDescent="0.3">
      <c r="B29" s="79" t="s">
        <v>36</v>
      </c>
      <c r="C29" s="80" t="s">
        <v>37</v>
      </c>
      <c r="D29" s="80" t="s">
        <v>38</v>
      </c>
      <c r="E29" s="80" t="s">
        <v>39</v>
      </c>
      <c r="F29" s="80" t="s">
        <v>40</v>
      </c>
      <c r="G29" s="80" t="s">
        <v>41</v>
      </c>
      <c r="H29" s="80" t="s">
        <v>42</v>
      </c>
      <c r="I29" s="80" t="s">
        <v>43</v>
      </c>
      <c r="J29" s="80" t="s">
        <v>44</v>
      </c>
      <c r="K29" s="81" t="s">
        <v>45</v>
      </c>
    </row>
    <row r="30" spans="2:11" ht="33" x14ac:dyDescent="0.3">
      <c r="B30" s="77" t="s">
        <v>46</v>
      </c>
      <c r="C30" s="10" t="s">
        <v>47</v>
      </c>
      <c r="D30" s="11">
        <v>157445.20000000001</v>
      </c>
      <c r="E30" s="12">
        <v>2646077720.5179996</v>
      </c>
      <c r="F30" s="11">
        <f>Tabla1[[#This Row],[Física
(A)]]/2</f>
        <v>78722.600000000006</v>
      </c>
      <c r="G30" s="12">
        <f>+Tabla1[[#This Row],[Financiera
(B)]]/2</f>
        <v>1323038860.2589998</v>
      </c>
      <c r="H30" s="18">
        <v>147516</v>
      </c>
      <c r="I30" s="18">
        <v>1443423696.05</v>
      </c>
      <c r="J30" s="13">
        <f>+Tabla1[[#This Row],[Física 
(E)]]/Tabla1[[#This Row],[Física
(C)]]</f>
        <v>1.8738710357635544</v>
      </c>
      <c r="K30" s="78">
        <f>+Tabla1[[#This Row],[Financiera 
 (F)]]/Tabla1[[#This Row],[Financiera
(D)]]</f>
        <v>1.0909911563500361</v>
      </c>
    </row>
    <row r="31" spans="2:11" ht="33" x14ac:dyDescent="0.3">
      <c r="B31" s="77" t="s">
        <v>48</v>
      </c>
      <c r="C31" s="10" t="s">
        <v>47</v>
      </c>
      <c r="D31" s="11">
        <v>35854.020000000004</v>
      </c>
      <c r="E31" s="12">
        <v>807927558.97000003</v>
      </c>
      <c r="F31" s="11">
        <f>Tabla1[[#This Row],[Física
(A)]]/2</f>
        <v>17927.010000000002</v>
      </c>
      <c r="G31" s="12">
        <f>+Tabla1[[#This Row],[Financiera
(B)]]/2</f>
        <v>403963779.48500001</v>
      </c>
      <c r="H31" s="18">
        <v>20141</v>
      </c>
      <c r="I31" s="18">
        <v>432593404.27999997</v>
      </c>
      <c r="J31" s="13">
        <f>+Tabla1[[#This Row],[Física 
(E)]]/Tabla1[[#This Row],[Física
(C)]]</f>
        <v>1.1235002379091661</v>
      </c>
      <c r="K31" s="78">
        <f>+Tabla1[[#This Row],[Financiera 
 (F)]]/Tabla1[[#This Row],[Financiera
(D)]]</f>
        <v>1.070871761897809</v>
      </c>
    </row>
    <row r="32" spans="2:11" ht="33" x14ac:dyDescent="0.3">
      <c r="B32" s="77" t="s">
        <v>49</v>
      </c>
      <c r="C32" s="10" t="s">
        <v>50</v>
      </c>
      <c r="D32" s="11">
        <v>126788</v>
      </c>
      <c r="E32" s="12">
        <v>845628635.72000015</v>
      </c>
      <c r="F32" s="11">
        <f>Tabla1[[#This Row],[Física
(A)]]/2</f>
        <v>63394</v>
      </c>
      <c r="G32" s="12">
        <f>+Tabla1[[#This Row],[Financiera
(B)]]/2</f>
        <v>422814317.86000007</v>
      </c>
      <c r="H32" s="18">
        <v>4736</v>
      </c>
      <c r="I32" s="18">
        <v>289029576.72000003</v>
      </c>
      <c r="J32" s="13">
        <f>+Tabla1[[#This Row],[Física 
(E)]]/Tabla1[[#This Row],[Física
(C)]]</f>
        <v>7.4707385556992773E-2</v>
      </c>
      <c r="K32" s="78">
        <f>+Tabla1[[#This Row],[Financiera 
 (F)]]/Tabla1[[#This Row],[Financiera
(D)]]</f>
        <v>0.68358512120136361</v>
      </c>
    </row>
    <row r="33" spans="2:48" ht="33" x14ac:dyDescent="0.3">
      <c r="B33" s="77" t="s">
        <v>51</v>
      </c>
      <c r="C33" s="10" t="s">
        <v>50</v>
      </c>
      <c r="D33" s="11">
        <v>4557</v>
      </c>
      <c r="E33" s="12">
        <v>119177443.77</v>
      </c>
      <c r="F33" s="11">
        <f>Tabla1[[#This Row],[Física
(A)]]/2</f>
        <v>2278.5</v>
      </c>
      <c r="G33" s="12">
        <f>+Tabla1[[#This Row],[Financiera
(B)]]/2</f>
        <v>59588721.884999998</v>
      </c>
      <c r="H33" s="19">
        <v>4360</v>
      </c>
      <c r="I33" s="19">
        <v>62885139.5</v>
      </c>
      <c r="J33" s="13">
        <f>+Tabla1[[#This Row],[Física 
(E)]]/Tabla1[[#This Row],[Física
(C)]]</f>
        <v>1.913539609392144</v>
      </c>
      <c r="K33" s="78">
        <f>+Tabla1[[#This Row],[Financiera 
 (F)]]/Tabla1[[#This Row],[Financiera
(D)]]</f>
        <v>1.0553194884992121</v>
      </c>
    </row>
    <row r="34" spans="2:48" x14ac:dyDescent="0.3">
      <c r="B34" s="82" t="s">
        <v>52</v>
      </c>
      <c r="C34" s="83"/>
      <c r="D34" s="84">
        <f t="shared" ref="D34:I34" si="0">SUM(D30:D33)</f>
        <v>324644.22000000003</v>
      </c>
      <c r="E34" s="85">
        <f t="shared" si="0"/>
        <v>4418811358.9780006</v>
      </c>
      <c r="F34" s="84">
        <f t="shared" si="0"/>
        <v>162322.11000000002</v>
      </c>
      <c r="G34" s="85">
        <f t="shared" si="0"/>
        <v>2209405679.4890003</v>
      </c>
      <c r="H34" s="84">
        <f t="shared" si="0"/>
        <v>176753</v>
      </c>
      <c r="I34" s="84">
        <f t="shared" si="0"/>
        <v>2227931816.5500002</v>
      </c>
      <c r="J34" s="86">
        <f>SUM(J30:J33)/4</f>
        <v>1.2464045671554642</v>
      </c>
      <c r="K34" s="87">
        <f>SUM(K30:K33)/4</f>
        <v>0.97519188198710516</v>
      </c>
    </row>
    <row r="35" spans="2:48" ht="32.25" customHeight="1" x14ac:dyDescent="0.3">
      <c r="B35" s="58" t="s">
        <v>53</v>
      </c>
      <c r="C35" s="59"/>
      <c r="D35" s="59"/>
      <c r="E35" s="59"/>
      <c r="F35" s="59"/>
      <c r="G35" s="59"/>
      <c r="H35" s="59"/>
      <c r="I35" s="59"/>
      <c r="J35" s="59"/>
      <c r="K35" s="59"/>
    </row>
    <row r="36" spans="2:48" x14ac:dyDescent="0.3">
      <c r="B36" s="53" t="s">
        <v>54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2:48" x14ac:dyDescent="0.3">
      <c r="B37" s="54" t="s">
        <v>55</v>
      </c>
      <c r="C37" s="54"/>
      <c r="D37" s="54"/>
      <c r="E37" s="54"/>
      <c r="F37" s="54"/>
      <c r="G37" s="54"/>
      <c r="H37" s="54"/>
      <c r="I37" s="54"/>
      <c r="J37" s="54"/>
      <c r="K37" s="54"/>
    </row>
    <row r="38" spans="2:48" ht="16.5" customHeight="1" x14ac:dyDescent="0.3">
      <c r="B38" s="14" t="s">
        <v>56</v>
      </c>
      <c r="C38" s="60" t="s">
        <v>46</v>
      </c>
      <c r="D38" s="61"/>
      <c r="E38" s="61"/>
      <c r="F38" s="61"/>
      <c r="G38" s="61"/>
      <c r="H38" s="61"/>
      <c r="I38" s="61"/>
      <c r="J38" s="61"/>
      <c r="K38" s="62"/>
    </row>
    <row r="39" spans="2:48" ht="33.75" customHeight="1" x14ac:dyDescent="0.3">
      <c r="B39" s="15" t="s">
        <v>57</v>
      </c>
      <c r="C39" s="63" t="s">
        <v>58</v>
      </c>
      <c r="D39" s="63"/>
      <c r="E39" s="63"/>
      <c r="F39" s="63"/>
      <c r="G39" s="63"/>
      <c r="H39" s="63"/>
      <c r="I39" s="63"/>
      <c r="J39" s="63"/>
      <c r="K39" s="63"/>
    </row>
    <row r="40" spans="2:48" ht="33" customHeight="1" x14ac:dyDescent="0.3">
      <c r="B40" s="15" t="s">
        <v>59</v>
      </c>
      <c r="C40" s="74" t="s">
        <v>75</v>
      </c>
      <c r="D40" s="75"/>
      <c r="E40" s="75"/>
      <c r="F40" s="75"/>
      <c r="G40" s="75"/>
      <c r="H40" s="75"/>
      <c r="I40" s="75"/>
      <c r="J40" s="75"/>
      <c r="K40" s="76"/>
      <c r="L40" s="16"/>
      <c r="M40" s="16"/>
      <c r="N40" s="16"/>
      <c r="O40" s="16"/>
      <c r="P40" s="16"/>
      <c r="Q40" s="16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</row>
    <row r="41" spans="2:48" ht="33" x14ac:dyDescent="0.3">
      <c r="B41" s="15" t="s">
        <v>60</v>
      </c>
      <c r="C41" s="63" t="s">
        <v>61</v>
      </c>
      <c r="D41" s="63"/>
      <c r="E41" s="63"/>
      <c r="F41" s="63"/>
      <c r="G41" s="63"/>
      <c r="H41" s="63"/>
      <c r="I41" s="63"/>
      <c r="J41" s="63"/>
      <c r="K41" s="63"/>
    </row>
    <row r="42" spans="2:48" ht="16.5" customHeight="1" x14ac:dyDescent="0.3">
      <c r="B42" s="14" t="s">
        <v>56</v>
      </c>
      <c r="C42" s="60" t="s">
        <v>79</v>
      </c>
      <c r="D42" s="61"/>
      <c r="E42" s="61"/>
      <c r="F42" s="61"/>
      <c r="G42" s="61"/>
      <c r="H42" s="61"/>
      <c r="I42" s="61"/>
      <c r="J42" s="61"/>
      <c r="K42" s="62"/>
    </row>
    <row r="43" spans="2:48" ht="29.45" customHeight="1" x14ac:dyDescent="0.3">
      <c r="B43" s="15" t="s">
        <v>57</v>
      </c>
      <c r="C43" s="63" t="s">
        <v>62</v>
      </c>
      <c r="D43" s="63"/>
      <c r="E43" s="63"/>
      <c r="F43" s="63"/>
      <c r="G43" s="63"/>
      <c r="H43" s="63"/>
      <c r="I43" s="63"/>
      <c r="J43" s="63"/>
      <c r="K43" s="63"/>
    </row>
    <row r="44" spans="2:48" ht="33" customHeight="1" x14ac:dyDescent="0.3">
      <c r="B44" s="15" t="s">
        <v>59</v>
      </c>
      <c r="C44" s="74" t="s">
        <v>76</v>
      </c>
      <c r="D44" s="75"/>
      <c r="E44" s="75"/>
      <c r="F44" s="75"/>
      <c r="G44" s="75"/>
      <c r="H44" s="75"/>
      <c r="I44" s="75"/>
      <c r="J44" s="75"/>
      <c r="K44" s="76"/>
    </row>
    <row r="45" spans="2:48" ht="33" x14ac:dyDescent="0.3">
      <c r="B45" s="15" t="s">
        <v>60</v>
      </c>
      <c r="C45" s="63" t="s">
        <v>61</v>
      </c>
      <c r="D45" s="63"/>
      <c r="E45" s="63"/>
      <c r="F45" s="63"/>
      <c r="G45" s="63"/>
      <c r="H45" s="63"/>
      <c r="I45" s="63"/>
      <c r="J45" s="63"/>
      <c r="K45" s="63"/>
    </row>
    <row r="46" spans="2:48" ht="16.5" customHeight="1" x14ac:dyDescent="0.3">
      <c r="B46" s="14" t="s">
        <v>56</v>
      </c>
      <c r="C46" s="60" t="s">
        <v>80</v>
      </c>
      <c r="D46" s="61"/>
      <c r="E46" s="61"/>
      <c r="F46" s="61"/>
      <c r="G46" s="61"/>
      <c r="H46" s="61"/>
      <c r="I46" s="61"/>
      <c r="J46" s="61"/>
      <c r="K46" s="62"/>
    </row>
    <row r="47" spans="2:48" ht="34.15" customHeight="1" x14ac:dyDescent="0.3">
      <c r="B47" s="15" t="s">
        <v>57</v>
      </c>
      <c r="C47" s="63" t="s">
        <v>63</v>
      </c>
      <c r="D47" s="63"/>
      <c r="E47" s="63"/>
      <c r="F47" s="63"/>
      <c r="G47" s="63"/>
      <c r="H47" s="63"/>
      <c r="I47" s="63"/>
      <c r="J47" s="63"/>
      <c r="K47" s="63"/>
    </row>
    <row r="48" spans="2:48" ht="33.75" customHeight="1" x14ac:dyDescent="0.3">
      <c r="B48" s="15" t="s">
        <v>59</v>
      </c>
      <c r="C48" s="74" t="s">
        <v>77</v>
      </c>
      <c r="D48" s="75"/>
      <c r="E48" s="75"/>
      <c r="F48" s="75"/>
      <c r="G48" s="75"/>
      <c r="H48" s="75"/>
      <c r="I48" s="75"/>
      <c r="J48" s="75"/>
      <c r="K48" s="76"/>
    </row>
    <row r="49" spans="2:43" ht="33" x14ac:dyDescent="0.3">
      <c r="B49" s="15" t="s">
        <v>60</v>
      </c>
      <c r="C49" s="63"/>
      <c r="D49" s="63"/>
      <c r="E49" s="63"/>
      <c r="F49" s="63"/>
      <c r="G49" s="63"/>
      <c r="H49" s="63"/>
      <c r="I49" s="63"/>
      <c r="J49" s="63"/>
      <c r="K49" s="63"/>
    </row>
    <row r="50" spans="2:43" ht="16.5" customHeight="1" x14ac:dyDescent="0.3">
      <c r="B50" s="14" t="s">
        <v>56</v>
      </c>
      <c r="C50" s="66" t="s">
        <v>51</v>
      </c>
      <c r="D50" s="67"/>
      <c r="E50" s="67"/>
      <c r="F50" s="67"/>
      <c r="G50" s="67"/>
      <c r="H50" s="67"/>
      <c r="I50" s="67"/>
      <c r="J50" s="67"/>
      <c r="K50" s="68"/>
    </row>
    <row r="51" spans="2:43" ht="30" customHeight="1" x14ac:dyDescent="0.3">
      <c r="B51" s="15" t="s">
        <v>57</v>
      </c>
      <c r="C51" s="63" t="s">
        <v>64</v>
      </c>
      <c r="D51" s="63"/>
      <c r="E51" s="63"/>
      <c r="F51" s="63"/>
      <c r="G51" s="63"/>
      <c r="H51" s="63"/>
      <c r="I51" s="63"/>
      <c r="J51" s="63"/>
      <c r="K51" s="63"/>
    </row>
    <row r="52" spans="2:43" ht="39" customHeight="1" x14ac:dyDescent="0.3">
      <c r="B52" s="15" t="s">
        <v>59</v>
      </c>
      <c r="C52" s="74" t="s">
        <v>78</v>
      </c>
      <c r="D52" s="75"/>
      <c r="E52" s="75"/>
      <c r="F52" s="75"/>
      <c r="G52" s="75"/>
      <c r="H52" s="75"/>
      <c r="I52" s="75"/>
      <c r="J52" s="75"/>
      <c r="K52" s="76"/>
    </row>
    <row r="53" spans="2:43" ht="19.5" customHeight="1" x14ac:dyDescent="0.3">
      <c r="B53" s="15" t="s">
        <v>60</v>
      </c>
      <c r="C53" s="69" t="s">
        <v>65</v>
      </c>
      <c r="D53" s="69"/>
      <c r="E53" s="69"/>
      <c r="F53" s="69"/>
      <c r="G53" s="69"/>
      <c r="H53" s="69"/>
      <c r="I53" s="69"/>
      <c r="J53" s="69"/>
      <c r="K53" s="69"/>
    </row>
    <row r="54" spans="2:43" x14ac:dyDescent="0.3">
      <c r="B54" s="53" t="s">
        <v>66</v>
      </c>
      <c r="C54" s="53"/>
      <c r="D54" s="53"/>
      <c r="E54" s="53"/>
      <c r="F54" s="53"/>
      <c r="G54" s="53"/>
      <c r="H54" s="53"/>
      <c r="I54" s="53"/>
      <c r="J54" s="53"/>
      <c r="K54" s="53"/>
    </row>
    <row r="55" spans="2:43" x14ac:dyDescent="0.3">
      <c r="B55" s="72" t="s">
        <v>67</v>
      </c>
      <c r="C55" s="72"/>
      <c r="D55" s="72"/>
      <c r="E55" s="72"/>
      <c r="F55" s="72"/>
      <c r="G55" s="72"/>
      <c r="H55" s="72"/>
      <c r="I55" s="72"/>
      <c r="J55" s="72"/>
      <c r="K55" s="72"/>
    </row>
    <row r="56" spans="2:43" x14ac:dyDescent="0.3">
      <c r="B56" s="73" t="s">
        <v>68</v>
      </c>
      <c r="C56" s="73"/>
      <c r="D56" s="73"/>
      <c r="E56" s="73"/>
      <c r="F56" s="73"/>
      <c r="G56" s="73"/>
      <c r="H56" s="73"/>
      <c r="I56" s="73"/>
      <c r="J56" s="73"/>
      <c r="K56" s="73"/>
      <c r="L56" s="16"/>
      <c r="M56" s="16"/>
      <c r="N56" s="16"/>
      <c r="O56" s="16"/>
      <c r="P56" s="16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</row>
    <row r="57" spans="2:43" ht="27.75" customHeight="1" x14ac:dyDescent="0.3"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2:43" ht="39.75" customHeight="1" thickBot="1" x14ac:dyDescent="0.35"/>
    <row r="59" spans="2:43" ht="17.25" thickTop="1" x14ac:dyDescent="0.3">
      <c r="D59" s="70" t="s">
        <v>69</v>
      </c>
      <c r="E59" s="70"/>
      <c r="F59" s="70"/>
      <c r="G59" s="70"/>
    </row>
    <row r="60" spans="2:43" x14ac:dyDescent="0.3">
      <c r="D60" s="71" t="s">
        <v>70</v>
      </c>
      <c r="E60" s="71"/>
      <c r="F60" s="71"/>
      <c r="G60" s="71"/>
    </row>
  </sheetData>
  <mergeCells count="80">
    <mergeCell ref="D59:G59"/>
    <mergeCell ref="D60:G60"/>
    <mergeCell ref="B55:K55"/>
    <mergeCell ref="B56:K56"/>
    <mergeCell ref="Q56:Y56"/>
    <mergeCell ref="Z56:AH56"/>
    <mergeCell ref="AI56:AQ56"/>
    <mergeCell ref="B57:K57"/>
    <mergeCell ref="C49:K49"/>
    <mergeCell ref="C50:K50"/>
    <mergeCell ref="C51:K51"/>
    <mergeCell ref="C52:K52"/>
    <mergeCell ref="C53:K53"/>
    <mergeCell ref="B54:K54"/>
    <mergeCell ref="AJ40:AR40"/>
    <mergeCell ref="AS40:AV40"/>
    <mergeCell ref="C41:K41"/>
    <mergeCell ref="C42:K42"/>
    <mergeCell ref="C40:K40"/>
    <mergeCell ref="C38:K38"/>
    <mergeCell ref="C39:K39"/>
    <mergeCell ref="C48:K48"/>
    <mergeCell ref="R40:Z40"/>
    <mergeCell ref="AA40:AI40"/>
    <mergeCell ref="C43:K43"/>
    <mergeCell ref="C44:K44"/>
    <mergeCell ref="C45:K45"/>
    <mergeCell ref="C46:K46"/>
    <mergeCell ref="C47:K47"/>
    <mergeCell ref="J26:K26"/>
    <mergeCell ref="B27:K27"/>
    <mergeCell ref="B35:K35"/>
    <mergeCell ref="B36:K36"/>
    <mergeCell ref="B37:K37"/>
    <mergeCell ref="D28:E28"/>
    <mergeCell ref="F28:G28"/>
    <mergeCell ref="H28:I28"/>
    <mergeCell ref="J28:K28"/>
    <mergeCell ref="C20:K20"/>
    <mergeCell ref="C21:K21"/>
    <mergeCell ref="C22:K22"/>
    <mergeCell ref="B23:K23"/>
    <mergeCell ref="B24:K24"/>
    <mergeCell ref="B25:C25"/>
    <mergeCell ref="D25:F25"/>
    <mergeCell ref="G25:I25"/>
    <mergeCell ref="J25:K25"/>
    <mergeCell ref="B26:C26"/>
    <mergeCell ref="D26:F26"/>
    <mergeCell ref="G26:I26"/>
    <mergeCell ref="C19:K19"/>
    <mergeCell ref="C11:K11"/>
    <mergeCell ref="L11:Q11"/>
    <mergeCell ref="R11:Z11"/>
    <mergeCell ref="AA11:AD11"/>
    <mergeCell ref="C12:K12"/>
    <mergeCell ref="C13:K13"/>
    <mergeCell ref="B14:K14"/>
    <mergeCell ref="C15:K15"/>
    <mergeCell ref="C16:K16"/>
    <mergeCell ref="C17:K17"/>
    <mergeCell ref="B18:K18"/>
    <mergeCell ref="R9:Z9"/>
    <mergeCell ref="AA9:AD9"/>
    <mergeCell ref="C10:K10"/>
    <mergeCell ref="L10:Q10"/>
    <mergeCell ref="R10:Z10"/>
    <mergeCell ref="AA10:AD10"/>
    <mergeCell ref="L9:Q9"/>
    <mergeCell ref="B5:K5"/>
    <mergeCell ref="B6:K6"/>
    <mergeCell ref="B7:K7"/>
    <mergeCell ref="B8:K8"/>
    <mergeCell ref="C9:K9"/>
    <mergeCell ref="B2:B4"/>
    <mergeCell ref="C2:K2"/>
    <mergeCell ref="C3:D3"/>
    <mergeCell ref="E3:I3"/>
    <mergeCell ref="C4:D4"/>
    <mergeCell ref="E4:I4"/>
  </mergeCells>
  <dataValidations xWindow="101" yWindow="194" count="16">
    <dataValidation allowBlank="1" showInputMessage="1" showErrorMessage="1" prompt="Monto ejecutado en el trimestre" sqref="I29" xr:uid="{685A410D-CA28-44E7-84DB-4CB5728B5344}"/>
    <dataValidation allowBlank="1" showInputMessage="1" showErrorMessage="1" prompt="Meta alcanzada en el trimestre" sqref="H29" xr:uid="{0E110D1B-264B-4927-8B96-FDDCF5517744}"/>
    <dataValidation allowBlank="1" showInputMessage="1" showErrorMessage="1" prompt="Monto presupuestado para el producto" sqref="E29:E33 G29 F30:I33" xr:uid="{6BA10222-03A0-48A5-9ED3-F1248C6F572C}"/>
    <dataValidation allowBlank="1" showInputMessage="1" showErrorMessage="1" prompt="Meta anual del indicador" sqref="F29 D29:D33" xr:uid="{6D930C07-1F17-449D-8DCC-B03E7B16E438}"/>
    <dataValidation allowBlank="1" showInputMessage="1" showErrorMessage="1" prompt="Nombre del indicador" sqref="C29:C33" xr:uid="{CC77D5B7-98DC-48DF-99F9-8A1F2F8C755B}"/>
    <dataValidation allowBlank="1" showInputMessage="1" showErrorMessage="1" prompt="Nombre de cada producto" sqref="B29:B33" xr:uid="{937AFB13-91A8-4452-A103-863F74E48280}"/>
    <dataValidation allowBlank="1" showInputMessage="1" showErrorMessage="1" prompt="¿En qué consiste el programa?" sqref="C20:K20" xr:uid="{D8E37407-A5E1-46FB-8FC7-E079DA72DE75}"/>
    <dataValidation allowBlank="1" showInputMessage="1" showErrorMessage="1" prompt="Presupuesto del programa" sqref="B26:D26 G26" xr:uid="{A7FE40D8-E9CC-4147-B6B3-CAD0EDBA12E7}"/>
    <dataValidation allowBlank="1" showInputMessage="1" showErrorMessage="1" prompt="Oportunidades de mejora identificadas" sqref="B56" xr:uid="{0FBED8D1-BB7E-4334-A630-14600A3A5409}"/>
    <dataValidation allowBlank="1" showInputMessage="1" showErrorMessage="1" prompt="De existir desvío, explicar razones." sqref="C41:K41 C45:K45 C49:K49 C53:K53" xr:uid="{E75322DB-F9BD-4253-97D2-9BB7083F3A6A}"/>
    <dataValidation allowBlank="1" showInputMessage="1" showErrorMessage="1" prompt="1. Describir lo plasmado en el presupuesto_x000a_2. Describir lo alcanzado en términos financieros y de producción " sqref="C40:K40 C44:K44 C48:K48 C52:K52" xr:uid="{F36CBB88-A27A-4823-89FD-1A2F4B1A0A30}"/>
    <dataValidation allowBlank="1" showInputMessage="1" showErrorMessage="1" prompt="¿En qué consiste el producto? su objetivo" sqref="C39:K39 C43:K43 C47:K47 C51:K51" xr:uid="{0F92E665-947E-428C-BC84-D23F13196D4E}"/>
    <dataValidation allowBlank="1" showInputMessage="1" showErrorMessage="1" prompt="Nombre del producto" sqref="C46 C38 C42 C50" xr:uid="{1FD09168-70BB-4F74-974E-DDA54D92CD23}"/>
    <dataValidation allowBlank="1" showInputMessage="1" showErrorMessage="1" prompt="¿A quién va dirigido el programa?, ¿qué característica tiene esta población que requiere ser beneficiada?" sqref="C21:K21" xr:uid="{9B1FC9DD-737A-4081-AA83-BAF442EF4CAB}"/>
    <dataValidation allowBlank="1" showInputMessage="1" prompt="Nombre del capítulo" sqref="C9:K11" xr:uid="{2E9911EA-9C9C-4484-8068-74B5183DF033}"/>
    <dataValidation allowBlank="1" sqref="B9" xr:uid="{71A9DDD3-FEA4-4B8D-9DE0-164BF79E0D5C}"/>
  </dataValidations>
  <pageMargins left="0.7" right="0.7" top="0.75" bottom="0.75" header="0.3" footer="0.3"/>
  <pageSetup scale="5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Semestre 2022</vt:lpstr>
      <vt:lpstr>'Segundo Semestre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Lenin Moreta</cp:lastModifiedBy>
  <cp:lastPrinted>2023-02-09T17:37:45Z</cp:lastPrinted>
  <dcterms:created xsi:type="dcterms:W3CDTF">2023-02-07T18:27:24Z</dcterms:created>
  <dcterms:modified xsi:type="dcterms:W3CDTF">2023-02-09T17:39:25Z</dcterms:modified>
</cp:coreProperties>
</file>