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\Desktop\Carpeta\ABOGADO\Nueva carpeta\Nueva carpeta\"/>
    </mc:Choice>
  </mc:AlternateContent>
  <xr:revisionPtr revIDLastSave="0" documentId="13_ncr:1_{9C4CEC83-E7F7-49A5-826C-2032B342B441}" xr6:coauthVersionLast="47" xr6:coauthVersionMax="47" xr10:uidLastSave="{00000000-0000-0000-0000-000000000000}"/>
  <bookViews>
    <workbookView xWindow="-120" yWindow="-120" windowWidth="20730" windowHeight="11160" xr2:uid="{60C24276-8CF2-46B4-BE52-F1A91527ABB4}"/>
  </bookViews>
  <sheets>
    <sheet name="Estadistica T4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L63" i="1"/>
  <c r="L66" i="1" s="1"/>
  <c r="L61" i="1"/>
  <c r="L51" i="1"/>
  <c r="L48" i="1"/>
  <c r="L46" i="1"/>
  <c r="L45" i="1"/>
  <c r="H63" i="1"/>
  <c r="H66" i="1" s="1"/>
  <c r="H61" i="1"/>
  <c r="H56" i="1"/>
  <c r="H51" i="1"/>
  <c r="H48" i="1"/>
  <c r="H47" i="1"/>
  <c r="H46" i="1"/>
  <c r="H45" i="1"/>
  <c r="D61" i="1"/>
  <c r="D58" i="1"/>
  <c r="D56" i="1"/>
  <c r="D51" i="1"/>
  <c r="D48" i="1"/>
  <c r="D46" i="1"/>
  <c r="D45" i="1"/>
  <c r="D63" i="1" s="1"/>
  <c r="D66" i="1" s="1"/>
  <c r="D44" i="1"/>
  <c r="D34" i="1"/>
  <c r="I25" i="1"/>
  <c r="F25" i="1"/>
  <c r="C25" i="1"/>
  <c r="C19" i="1"/>
  <c r="C14" i="1"/>
  <c r="C8" i="1"/>
  <c r="F8" i="1"/>
  <c r="I8" i="1"/>
  <c r="C89" i="1"/>
  <c r="L89" i="1"/>
</calcChain>
</file>

<file path=xl/sharedStrings.xml><?xml version="1.0" encoding="utf-8"?>
<sst xmlns="http://schemas.openxmlformats.org/spreadsheetml/2006/main" count="284" uniqueCount="77">
  <si>
    <t>Población de Afiliados por Sexo</t>
  </si>
  <si>
    <t>Sexo</t>
  </si>
  <si>
    <t>Cantidad</t>
  </si>
  <si>
    <t>Femenino</t>
  </si>
  <si>
    <t>Masculino</t>
  </si>
  <si>
    <t>Total</t>
  </si>
  <si>
    <t>Población de Afiliados por Regimen y Plan</t>
  </si>
  <si>
    <t>Cantidad de Afiliados</t>
  </si>
  <si>
    <t>Contributivo</t>
  </si>
  <si>
    <t>Subtotal</t>
  </si>
  <si>
    <t>Jubilados</t>
  </si>
  <si>
    <t>Voluntario</t>
  </si>
  <si>
    <t xml:space="preserve">Total </t>
  </si>
  <si>
    <t>Prestadoras Activos</t>
  </si>
  <si>
    <t xml:space="preserve">Sector </t>
  </si>
  <si>
    <t>Tipo Prestadora</t>
  </si>
  <si>
    <t>Público</t>
  </si>
  <si>
    <t xml:space="preserve">Público no Gubernamental </t>
  </si>
  <si>
    <t>Privado</t>
  </si>
  <si>
    <t>Propio</t>
  </si>
  <si>
    <t>Población de Afiliados por Edad</t>
  </si>
  <si>
    <t>Rango de Edad</t>
  </si>
  <si>
    <t>Menor de 1 año</t>
  </si>
  <si>
    <t xml:space="preserve">    PDSS 9.0</t>
  </si>
  <si>
    <t>ONG</t>
  </si>
  <si>
    <t xml:space="preserve"> </t>
  </si>
  <si>
    <t>Julio, 2023</t>
  </si>
  <si>
    <t>ESTADISTICAS TRIMESTRE OCTUBRE-DICIEMBRE 2023 ARS SEMMA</t>
  </si>
  <si>
    <t>Octubre, 2023</t>
  </si>
  <si>
    <t>Noviembre, 2023</t>
  </si>
  <si>
    <t>Diciembre, 2023</t>
  </si>
  <si>
    <t xml:space="preserve">Femenino </t>
  </si>
  <si>
    <t xml:space="preserve">Masculino </t>
  </si>
  <si>
    <t>Plan Especial 2.0</t>
  </si>
  <si>
    <t>Plan Voluntario ARS SEMMA 2.0</t>
  </si>
  <si>
    <t xml:space="preserve">Transitorio Jubilados </t>
  </si>
  <si>
    <t>Plan Dependientes de Titulares Fallecidos</t>
  </si>
  <si>
    <t xml:space="preserve">Plan Especial 2.0 </t>
  </si>
  <si>
    <t>PDSS 9.0</t>
  </si>
  <si>
    <t xml:space="preserve">Plan Especial 2.0   </t>
  </si>
  <si>
    <t>Transitorio Jubilados</t>
  </si>
  <si>
    <t xml:space="preserve">Plan Voluntario ARS SEMMA 2.0 </t>
  </si>
  <si>
    <t>CENTRO ESPECIALIZADO</t>
  </si>
  <si>
    <t>CENTRO ONCOLOGICO</t>
  </si>
  <si>
    <t>HOSPITAL</t>
  </si>
  <si>
    <t>LABORATORIO CLINICO</t>
  </si>
  <si>
    <t>PROVEEDOR FARMACEUTICO</t>
  </si>
  <si>
    <t>CENTRO AMBULATORIO</t>
  </si>
  <si>
    <t>CENTRO DIAGNOSTICO</t>
  </si>
  <si>
    <t>CENTRO ODONTOLOGICO</t>
  </si>
  <si>
    <t>CENTRO OFTALMOLOGICO</t>
  </si>
  <si>
    <t>CLINICA</t>
  </si>
  <si>
    <t>CLINICA DE REHABILITACION</t>
  </si>
  <si>
    <t>FARMACIA</t>
  </si>
  <si>
    <t>CLINICA AUDIOLOGICA</t>
  </si>
  <si>
    <t>COMPAÑIA DE MEDICOS ASOCIADOS</t>
  </si>
  <si>
    <t>CONSULTORIO ODONTOLOGICO</t>
  </si>
  <si>
    <t>LABORATORIO DE PATOLOGIA</t>
  </si>
  <si>
    <t>MEDICO INDEPENDIENTE</t>
  </si>
  <si>
    <t xml:space="preserve">1 - 4 años </t>
  </si>
  <si>
    <t xml:space="preserve">5 a 9 años </t>
  </si>
  <si>
    <t xml:space="preserve">10 a 14 años </t>
  </si>
  <si>
    <t xml:space="preserve">15 - 19 años </t>
  </si>
  <si>
    <t xml:space="preserve">20 - 24 años </t>
  </si>
  <si>
    <t xml:space="preserve">25 - 29 años </t>
  </si>
  <si>
    <t xml:space="preserve">30 - 34 años </t>
  </si>
  <si>
    <t xml:space="preserve">35 - 39 años </t>
  </si>
  <si>
    <t xml:space="preserve">40 - 44 años </t>
  </si>
  <si>
    <t xml:space="preserve">45 - 49 años </t>
  </si>
  <si>
    <t xml:space="preserve">50 - 54 años </t>
  </si>
  <si>
    <t xml:space="preserve">55 - 59 años </t>
  </si>
  <si>
    <t xml:space="preserve">60 - 64 años </t>
  </si>
  <si>
    <t xml:space="preserve">65 - 69 años </t>
  </si>
  <si>
    <t xml:space="preserve">70 - 74 años </t>
  </si>
  <si>
    <t xml:space="preserve">75 - 79 años </t>
  </si>
  <si>
    <t xml:space="preserve">80 - 84 años </t>
  </si>
  <si>
    <t xml:space="preserve">Más de 85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</si>
</sst>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10409]#,##0;\-#,##0"/>
  </numFmts>
  <fonts count="6" x14ac:knownFonts="1">
    <font>
      <sz val="11"/>
      <color theme="1"/>
      <name val="Calibri"/>
      <family val="2"/>
      <scheme val="minor"/>
    </font>
    <font>
      <sz val="11"/>
      <name val="Segoe UI"/>
      <family val="2"/>
    </font>
    <font>
      <sz val="11"/>
      <color rgb="FF000000"/>
      <name val="Calibri"/>
      <family val="2"/>
      <scheme val="minor"/>
    </font>
    <font>
      <sz val="11"/>
      <color rgb="FF000000"/>
      <name val="Segoe UI"/>
      <family val="2"/>
    </font>
    <font>
      <sz val="16"/>
      <name val="Segoe UI"/>
      <family val="2"/>
    </font>
    <font>
      <sz val="1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" fillId="0" borderId="1" xfId="0" applyFont="1" applyBorder="1" applyAlignment="1" applyProtection="1">
      <alignment horizontal="left" vertical="top" wrapText="1" readingOrder="1"/>
      <protection locked="0"/>
    </xf>
    <xf numFmtId="165" fontId="1" fillId="0" borderId="1" xfId="0" applyNumberFormat="1" applyFont="1" applyBorder="1" applyAlignment="1" applyProtection="1">
      <alignment horizontal="right" wrapText="1" readingOrder="1"/>
      <protection locked="0"/>
    </xf>
    <xf numFmtId="0" fontId="1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0" fontId="1" fillId="0" borderId="6" xfId="0" applyFont="1" applyBorder="1"/>
    <xf numFmtId="0" fontId="1" fillId="2" borderId="1" xfId="0" applyFont="1" applyFill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top" wrapText="1" readingOrder="1"/>
    </xf>
    <xf numFmtId="0" fontId="3" fillId="0" borderId="1" xfId="0" applyFont="1" applyBorder="1" applyAlignment="1">
      <alignment horizontal="left" vertical="top" wrapText="1"/>
    </xf>
    <xf numFmtId="165" fontId="3" fillId="0" borderId="15" xfId="0" applyNumberFormat="1" applyFont="1" applyBorder="1" applyAlignment="1">
      <alignment vertical="top" wrapText="1" readingOrder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0" fontId="1" fillId="3" borderId="9" xfId="0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center" wrapText="1"/>
    </xf>
    <xf numFmtId="16" fontId="3" fillId="0" borderId="1" xfId="0" applyNumberFormat="1" applyFont="1" applyBorder="1" applyAlignment="1">
      <alignment vertical="center" wrapText="1"/>
    </xf>
    <xf numFmtId="17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right" vertical="top" wrapText="1" readingOrder="1"/>
    </xf>
    <xf numFmtId="165" fontId="3" fillId="0" borderId="1" xfId="1" applyNumberFormat="1" applyFont="1" applyBorder="1" applyAlignment="1">
      <alignment horizontal="right" vertical="top" wrapText="1" readingOrder="1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0" xfId="0" applyFont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horizontal="right" wrapText="1" readingOrder="1"/>
      <protection locked="0"/>
    </xf>
    <xf numFmtId="0" fontId="1" fillId="0" borderId="9" xfId="0" applyFont="1" applyBorder="1" applyAlignment="1" applyProtection="1">
      <alignment horizontal="right" wrapText="1" readingOrder="1"/>
      <protection locked="0"/>
    </xf>
    <xf numFmtId="0" fontId="1" fillId="0" borderId="10" xfId="0" applyFont="1" applyBorder="1" applyAlignment="1" applyProtection="1">
      <alignment horizontal="right" wrapText="1" readingOrder="1"/>
      <protection locked="0"/>
    </xf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5" fillId="0" borderId="4" xfId="0" applyFont="1" applyBorder="1" applyAlignment="1" applyProtection="1">
      <alignment horizontal="center" vertical="center" wrapText="1" readingOrder="1"/>
      <protection locked="0"/>
    </xf>
    <xf numFmtId="0" fontId="5" fillId="0" borderId="5" xfId="0" applyFont="1" applyBorder="1" applyAlignment="1" applyProtection="1">
      <alignment horizontal="center" vertical="center" wrapText="1" readingOrder="1"/>
      <protection locked="0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/>
    </xf>
  </cellXfs>
  <cellStyles count="2">
    <cellStyle name="Normal" xfId="0" builtinId="0"/>
    <cellStyle name="Normal 2" xfId="1" xr:uid="{87C004AF-554E-4D21-A647-300503DD38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047E-8A89-4CB1-9F8E-57E27D767339}">
  <dimension ref="B2:L91"/>
  <sheetViews>
    <sheetView tabSelected="1" topLeftCell="C29" zoomScale="70" zoomScaleNormal="70" workbookViewId="0">
      <selection activeCell="E14" sqref="E14"/>
    </sheetView>
  </sheetViews>
  <sheetFormatPr baseColWidth="10" defaultRowHeight="16.5" x14ac:dyDescent="0.3"/>
  <cols>
    <col min="1" max="1" width="11.42578125" style="3"/>
    <col min="2" max="2" width="44.7109375" style="3" bestFit="1" customWidth="1"/>
    <col min="3" max="3" width="34.140625" style="3" customWidth="1"/>
    <col min="4" max="4" width="10.28515625" style="3" bestFit="1" customWidth="1"/>
    <col min="5" max="5" width="44.7109375" style="3" bestFit="1" customWidth="1"/>
    <col min="6" max="6" width="28.85546875" style="3" bestFit="1" customWidth="1"/>
    <col min="7" max="7" width="34.140625" style="3" customWidth="1"/>
    <col min="8" max="8" width="44.7109375" style="3" bestFit="1" customWidth="1"/>
    <col min="9" max="9" width="10.28515625" style="3" bestFit="1" customWidth="1"/>
    <col min="10" max="10" width="28.85546875" style="3" bestFit="1" customWidth="1"/>
    <col min="11" max="11" width="35.140625" style="3" customWidth="1"/>
    <col min="12" max="12" width="18.5703125" style="3" bestFit="1" customWidth="1"/>
    <col min="13" max="16384" width="11.42578125" style="3"/>
  </cols>
  <sheetData>
    <row r="2" spans="2:12" ht="25.5" x14ac:dyDescent="0.3">
      <c r="B2" s="49" t="s">
        <v>27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2:12" ht="20.25" x14ac:dyDescent="0.3">
      <c r="B3" s="50" t="s">
        <v>0</v>
      </c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2:12" x14ac:dyDescent="0.3">
      <c r="B4" s="51" t="s">
        <v>28</v>
      </c>
      <c r="C4" s="51"/>
      <c r="D4" s="6"/>
      <c r="E4" s="51" t="s">
        <v>29</v>
      </c>
      <c r="F4" s="51"/>
      <c r="G4" s="24"/>
      <c r="H4" s="51" t="s">
        <v>30</v>
      </c>
      <c r="I4" s="51"/>
      <c r="J4" s="26"/>
      <c r="K4" s="27"/>
      <c r="L4" s="28"/>
    </row>
    <row r="5" spans="2:12" x14ac:dyDescent="0.3">
      <c r="B5" s="52" t="s">
        <v>1</v>
      </c>
      <c r="C5" s="52" t="s">
        <v>2</v>
      </c>
      <c r="D5" s="7"/>
      <c r="E5" s="52" t="s">
        <v>1</v>
      </c>
      <c r="F5" s="52" t="s">
        <v>2</v>
      </c>
      <c r="G5" s="25"/>
      <c r="H5" s="52" t="s">
        <v>1</v>
      </c>
      <c r="I5" s="52" t="s">
        <v>2</v>
      </c>
      <c r="J5" s="29"/>
      <c r="K5" s="30"/>
      <c r="L5" s="31"/>
    </row>
    <row r="6" spans="2:12" x14ac:dyDescent="0.3">
      <c r="B6" s="8" t="s">
        <v>31</v>
      </c>
      <c r="C6" s="22">
        <v>111274</v>
      </c>
      <c r="D6" s="7"/>
      <c r="E6" s="8" t="s">
        <v>3</v>
      </c>
      <c r="F6" s="22">
        <v>110347</v>
      </c>
      <c r="G6" s="25"/>
      <c r="H6" s="8" t="s">
        <v>3</v>
      </c>
      <c r="I6" s="23">
        <v>110717</v>
      </c>
      <c r="J6" s="29"/>
      <c r="K6" s="30"/>
      <c r="L6" s="31"/>
    </row>
    <row r="7" spans="2:12" x14ac:dyDescent="0.3">
      <c r="B7" s="8" t="s">
        <v>32</v>
      </c>
      <c r="C7" s="22">
        <v>81140</v>
      </c>
      <c r="D7" s="7"/>
      <c r="E7" s="8" t="s">
        <v>4</v>
      </c>
      <c r="F7" s="22">
        <v>80550</v>
      </c>
      <c r="G7" s="25"/>
      <c r="H7" s="8" t="s">
        <v>4</v>
      </c>
      <c r="I7" s="23">
        <v>80736</v>
      </c>
      <c r="J7" s="29"/>
      <c r="K7" s="30"/>
      <c r="L7" s="31"/>
    </row>
    <row r="8" spans="2:12" x14ac:dyDescent="0.3">
      <c r="B8" s="53" t="s">
        <v>5</v>
      </c>
      <c r="C8" s="2">
        <f>SUM(C6:C7)</f>
        <v>192414</v>
      </c>
      <c r="D8" s="7"/>
      <c r="E8" s="53" t="s">
        <v>5</v>
      </c>
      <c r="F8" s="2">
        <f>SUM(F6:F7)</f>
        <v>190897</v>
      </c>
      <c r="G8" s="25"/>
      <c r="H8" s="53" t="s">
        <v>5</v>
      </c>
      <c r="I8" s="2">
        <f>SUM(I6:I7)</f>
        <v>191453</v>
      </c>
      <c r="J8" s="29"/>
      <c r="K8" s="30"/>
      <c r="L8" s="31"/>
    </row>
    <row r="9" spans="2:12" ht="20.25" x14ac:dyDescent="0.3">
      <c r="B9" s="50" t="s">
        <v>6</v>
      </c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2:12" x14ac:dyDescent="0.3">
      <c r="B10" s="51" t="s">
        <v>28</v>
      </c>
      <c r="C10" s="51"/>
      <c r="D10" s="32"/>
      <c r="E10" s="51" t="s">
        <v>29</v>
      </c>
      <c r="F10" s="51"/>
      <c r="G10" s="24"/>
      <c r="H10" s="51" t="s">
        <v>30</v>
      </c>
      <c r="I10" s="51"/>
      <c r="J10" s="36"/>
      <c r="K10" s="37"/>
      <c r="L10" s="38"/>
    </row>
    <row r="11" spans="2:12" x14ac:dyDescent="0.3">
      <c r="B11" s="54" t="s">
        <v>7</v>
      </c>
      <c r="C11" s="55"/>
      <c r="D11" s="33"/>
      <c r="E11" s="54" t="s">
        <v>7</v>
      </c>
      <c r="F11" s="55"/>
      <c r="G11" s="25"/>
      <c r="H11" s="54" t="s">
        <v>7</v>
      </c>
      <c r="I11" s="55"/>
      <c r="J11" s="39"/>
      <c r="K11" s="40"/>
      <c r="L11" s="41"/>
    </row>
    <row r="12" spans="2:12" x14ac:dyDescent="0.3">
      <c r="B12" s="51" t="s">
        <v>8</v>
      </c>
      <c r="C12" s="51"/>
      <c r="D12" s="33"/>
      <c r="E12" s="51" t="s">
        <v>8</v>
      </c>
      <c r="F12" s="51"/>
      <c r="G12" s="25"/>
      <c r="H12" s="51" t="s">
        <v>8</v>
      </c>
      <c r="I12" s="51"/>
      <c r="J12" s="39"/>
      <c r="K12" s="40"/>
      <c r="L12" s="41"/>
    </row>
    <row r="13" spans="2:12" x14ac:dyDescent="0.3">
      <c r="B13" s="1" t="s">
        <v>23</v>
      </c>
      <c r="C13" s="2">
        <v>149524</v>
      </c>
      <c r="D13" s="33"/>
      <c r="E13" s="9" t="s">
        <v>38</v>
      </c>
      <c r="F13" s="10">
        <v>147723</v>
      </c>
      <c r="G13" s="25"/>
      <c r="H13" s="11" t="s">
        <v>38</v>
      </c>
      <c r="I13" s="12">
        <v>147483</v>
      </c>
      <c r="J13" s="39"/>
      <c r="K13" s="40"/>
      <c r="L13" s="41"/>
    </row>
    <row r="14" spans="2:12" x14ac:dyDescent="0.3">
      <c r="B14" s="53" t="s">
        <v>9</v>
      </c>
      <c r="C14" s="2">
        <f>C13</f>
        <v>149524</v>
      </c>
      <c r="D14" s="33"/>
      <c r="E14" s="56" t="s">
        <v>9</v>
      </c>
      <c r="F14" s="10">
        <v>147723</v>
      </c>
      <c r="G14" s="25"/>
      <c r="H14" s="56" t="s">
        <v>9</v>
      </c>
      <c r="I14" s="57">
        <v>147483</v>
      </c>
      <c r="J14" s="39"/>
      <c r="K14" s="40"/>
      <c r="L14" s="41"/>
    </row>
    <row r="15" spans="2:12" x14ac:dyDescent="0.3">
      <c r="B15" s="51"/>
      <c r="C15" s="51"/>
      <c r="D15" s="33"/>
      <c r="E15" s="51" t="s">
        <v>10</v>
      </c>
      <c r="F15" s="51"/>
      <c r="G15" s="25"/>
      <c r="H15" s="51" t="s">
        <v>10</v>
      </c>
      <c r="I15" s="51"/>
      <c r="J15" s="39"/>
      <c r="K15" s="40"/>
      <c r="L15" s="41"/>
    </row>
    <row r="16" spans="2:12" x14ac:dyDescent="0.3">
      <c r="B16" s="9" t="s">
        <v>33</v>
      </c>
      <c r="C16" s="10">
        <v>17796</v>
      </c>
      <c r="D16" s="33"/>
      <c r="E16" s="9" t="s">
        <v>39</v>
      </c>
      <c r="F16" s="10">
        <v>17751</v>
      </c>
      <c r="G16" s="25"/>
      <c r="H16" s="11" t="s">
        <v>33</v>
      </c>
      <c r="I16" s="10">
        <v>17747</v>
      </c>
      <c r="J16" s="39"/>
      <c r="K16" s="40"/>
      <c r="L16" s="41"/>
    </row>
    <row r="17" spans="2:12" x14ac:dyDescent="0.3">
      <c r="B17" s="11" t="s">
        <v>34</v>
      </c>
      <c r="C17" s="10">
        <v>30</v>
      </c>
      <c r="D17" s="33"/>
      <c r="E17" s="9" t="s">
        <v>34</v>
      </c>
      <c r="F17" s="10">
        <v>31</v>
      </c>
      <c r="G17" s="25"/>
      <c r="H17" s="11" t="s">
        <v>41</v>
      </c>
      <c r="I17" s="10">
        <v>3</v>
      </c>
      <c r="J17" s="39"/>
      <c r="K17" s="40"/>
      <c r="L17" s="41"/>
    </row>
    <row r="18" spans="2:12" x14ac:dyDescent="0.3">
      <c r="B18" s="9" t="s">
        <v>35</v>
      </c>
      <c r="C18" s="10">
        <v>4286</v>
      </c>
      <c r="D18" s="33"/>
      <c r="E18" s="9" t="s">
        <v>40</v>
      </c>
      <c r="F18" s="10">
        <v>4285</v>
      </c>
      <c r="G18" s="25"/>
      <c r="H18" s="11" t="s">
        <v>35</v>
      </c>
      <c r="I18" s="10">
        <v>4285</v>
      </c>
      <c r="J18" s="39"/>
      <c r="K18" s="40"/>
      <c r="L18" s="41"/>
    </row>
    <row r="19" spans="2:12" x14ac:dyDescent="0.3">
      <c r="B19" s="53" t="s">
        <v>9</v>
      </c>
      <c r="C19" s="2">
        <f>SUM(C16:C18)</f>
        <v>22112</v>
      </c>
      <c r="D19" s="33"/>
      <c r="E19" s="56" t="s">
        <v>9</v>
      </c>
      <c r="F19" s="10">
        <v>22067</v>
      </c>
      <c r="G19" s="25"/>
      <c r="H19" s="56" t="s">
        <v>9</v>
      </c>
      <c r="I19" s="10">
        <v>22035</v>
      </c>
      <c r="J19" s="39"/>
      <c r="K19" s="40"/>
      <c r="L19" s="41"/>
    </row>
    <row r="20" spans="2:12" x14ac:dyDescent="0.3">
      <c r="B20" s="51" t="s">
        <v>11</v>
      </c>
      <c r="C20" s="51"/>
      <c r="D20" s="33"/>
      <c r="E20" s="51" t="s">
        <v>11</v>
      </c>
      <c r="F20" s="51"/>
      <c r="G20" s="25"/>
      <c r="H20" s="51" t="s">
        <v>11</v>
      </c>
      <c r="I20" s="51"/>
      <c r="J20" s="39"/>
      <c r="K20" s="40"/>
      <c r="L20" s="41"/>
    </row>
    <row r="21" spans="2:12" x14ac:dyDescent="0.3">
      <c r="B21" s="11" t="s">
        <v>36</v>
      </c>
      <c r="C21" s="10">
        <v>495</v>
      </c>
      <c r="D21" s="33"/>
      <c r="E21" s="11" t="s">
        <v>36</v>
      </c>
      <c r="F21" s="10">
        <v>491</v>
      </c>
      <c r="G21" s="25"/>
      <c r="H21" s="11" t="s">
        <v>36</v>
      </c>
      <c r="I21" s="10">
        <v>486</v>
      </c>
      <c r="J21" s="39"/>
      <c r="K21" s="40"/>
      <c r="L21" s="41"/>
    </row>
    <row r="22" spans="2:12" x14ac:dyDescent="0.3">
      <c r="B22" s="11" t="s">
        <v>37</v>
      </c>
      <c r="C22" s="10">
        <v>42</v>
      </c>
      <c r="D22" s="33"/>
      <c r="E22" s="9" t="s">
        <v>33</v>
      </c>
      <c r="F22" s="10">
        <v>39</v>
      </c>
      <c r="G22" s="25"/>
      <c r="H22" s="11" t="s">
        <v>37</v>
      </c>
      <c r="I22" s="10">
        <v>3</v>
      </c>
      <c r="J22" s="39"/>
      <c r="K22" s="40"/>
      <c r="L22" s="41"/>
    </row>
    <row r="23" spans="2:12" x14ac:dyDescent="0.3">
      <c r="B23" s="11" t="s">
        <v>34</v>
      </c>
      <c r="C23" s="10">
        <v>20241</v>
      </c>
      <c r="D23" s="33"/>
      <c r="E23" s="9" t="s">
        <v>34</v>
      </c>
      <c r="F23" s="10">
        <v>20577</v>
      </c>
      <c r="G23" s="25"/>
      <c r="H23" s="11" t="s">
        <v>34</v>
      </c>
      <c r="I23" s="10">
        <v>21446</v>
      </c>
      <c r="J23" s="39"/>
      <c r="K23" s="40"/>
      <c r="L23" s="41"/>
    </row>
    <row r="24" spans="2:12" x14ac:dyDescent="0.3">
      <c r="B24" s="56" t="s">
        <v>9</v>
      </c>
      <c r="C24" s="19">
        <v>20778</v>
      </c>
      <c r="D24" s="33"/>
      <c r="E24" s="56" t="s">
        <v>9</v>
      </c>
      <c r="F24" s="10">
        <v>21107</v>
      </c>
      <c r="G24" s="25"/>
      <c r="H24" s="56" t="s">
        <v>9</v>
      </c>
      <c r="I24" s="10">
        <v>21935</v>
      </c>
      <c r="J24" s="39"/>
      <c r="K24" s="40"/>
      <c r="L24" s="41"/>
    </row>
    <row r="25" spans="2:12" x14ac:dyDescent="0.3">
      <c r="B25" s="19" t="s">
        <v>5</v>
      </c>
      <c r="C25" s="19">
        <f>C14+C19+C24</f>
        <v>192414</v>
      </c>
      <c r="D25" s="34"/>
      <c r="E25" s="56" t="s">
        <v>5</v>
      </c>
      <c r="F25" s="10">
        <f>F14+F19+F24</f>
        <v>190897</v>
      </c>
      <c r="G25" s="35"/>
      <c r="H25" s="56" t="s">
        <v>5</v>
      </c>
      <c r="I25" s="10">
        <f>I14+I19+I24</f>
        <v>191453</v>
      </c>
      <c r="J25" s="42"/>
      <c r="K25" s="43"/>
      <c r="L25" s="44"/>
    </row>
    <row r="26" spans="2:12" ht="20.25" x14ac:dyDescent="0.3">
      <c r="B26" s="50" t="s">
        <v>13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</row>
    <row r="27" spans="2:12" x14ac:dyDescent="0.3">
      <c r="B27" s="51" t="s">
        <v>28</v>
      </c>
      <c r="C27" s="51"/>
      <c r="D27" s="51"/>
      <c r="E27" s="45"/>
      <c r="F27" s="51" t="s">
        <v>29</v>
      </c>
      <c r="G27" s="51"/>
      <c r="H27" s="51"/>
      <c r="I27" s="32"/>
      <c r="J27" s="51" t="s">
        <v>30</v>
      </c>
      <c r="K27" s="51"/>
      <c r="L27" s="51"/>
    </row>
    <row r="28" spans="2:12" x14ac:dyDescent="0.3">
      <c r="B28" s="58" t="s">
        <v>14</v>
      </c>
      <c r="C28" s="58" t="s">
        <v>15</v>
      </c>
      <c r="D28" s="58" t="s">
        <v>2</v>
      </c>
      <c r="E28" s="46"/>
      <c r="F28" s="58" t="s">
        <v>14</v>
      </c>
      <c r="G28" s="58" t="s">
        <v>15</v>
      </c>
      <c r="H28" s="58" t="s">
        <v>2</v>
      </c>
      <c r="I28" s="33"/>
      <c r="J28" s="58" t="s">
        <v>14</v>
      </c>
      <c r="K28" s="58" t="s">
        <v>15</v>
      </c>
      <c r="L28" s="58" t="s">
        <v>2</v>
      </c>
    </row>
    <row r="29" spans="2:12" x14ac:dyDescent="0.3">
      <c r="B29" s="59" t="s">
        <v>16</v>
      </c>
      <c r="C29" s="9" t="s">
        <v>42</v>
      </c>
      <c r="D29" s="9">
        <v>3</v>
      </c>
      <c r="E29" s="46"/>
      <c r="F29" s="59" t="s">
        <v>16</v>
      </c>
      <c r="G29" s="9" t="s">
        <v>42</v>
      </c>
      <c r="H29" s="9">
        <v>3</v>
      </c>
      <c r="I29" s="33"/>
      <c r="J29" s="60" t="s">
        <v>16</v>
      </c>
      <c r="K29" s="9" t="s">
        <v>42</v>
      </c>
      <c r="L29" s="9">
        <v>3</v>
      </c>
    </row>
    <row r="30" spans="2:12" x14ac:dyDescent="0.3">
      <c r="B30" s="59"/>
      <c r="C30" s="9" t="s">
        <v>43</v>
      </c>
      <c r="D30" s="9">
        <v>2</v>
      </c>
      <c r="E30" s="46"/>
      <c r="F30" s="59"/>
      <c r="G30" s="9" t="s">
        <v>43</v>
      </c>
      <c r="H30" s="9">
        <v>2</v>
      </c>
      <c r="I30" s="33"/>
      <c r="J30" s="61"/>
      <c r="K30" s="9" t="s">
        <v>43</v>
      </c>
      <c r="L30" s="9">
        <v>2</v>
      </c>
    </row>
    <row r="31" spans="2:12" x14ac:dyDescent="0.3">
      <c r="B31" s="59"/>
      <c r="C31" s="9" t="s">
        <v>44</v>
      </c>
      <c r="D31" s="9">
        <v>124</v>
      </c>
      <c r="E31" s="46"/>
      <c r="F31" s="59"/>
      <c r="G31" s="9" t="s">
        <v>44</v>
      </c>
      <c r="H31" s="9">
        <v>127</v>
      </c>
      <c r="I31" s="33"/>
      <c r="J31" s="61"/>
      <c r="K31" s="9" t="s">
        <v>44</v>
      </c>
      <c r="L31" s="9">
        <v>127</v>
      </c>
    </row>
    <row r="32" spans="2:12" x14ac:dyDescent="0.3">
      <c r="B32" s="59"/>
      <c r="C32" s="9" t="s">
        <v>45</v>
      </c>
      <c r="D32" s="9">
        <v>1</v>
      </c>
      <c r="E32" s="46"/>
      <c r="F32" s="59"/>
      <c r="G32" s="9" t="s">
        <v>45</v>
      </c>
      <c r="H32" s="9">
        <v>1</v>
      </c>
      <c r="I32" s="33"/>
      <c r="J32" s="61"/>
      <c r="K32" s="9" t="s">
        <v>45</v>
      </c>
      <c r="L32" s="9">
        <v>1</v>
      </c>
    </row>
    <row r="33" spans="2:12" x14ac:dyDescent="0.3">
      <c r="B33" s="59"/>
      <c r="C33" s="9" t="s">
        <v>46</v>
      </c>
      <c r="D33" s="9">
        <v>1</v>
      </c>
      <c r="E33" s="46"/>
      <c r="F33" s="59"/>
      <c r="G33" s="9" t="s">
        <v>46</v>
      </c>
      <c r="H33" s="9">
        <v>1</v>
      </c>
      <c r="I33" s="33"/>
      <c r="J33" s="61"/>
      <c r="K33" s="9" t="s">
        <v>46</v>
      </c>
      <c r="L33" s="9">
        <v>1</v>
      </c>
    </row>
    <row r="34" spans="2:12" x14ac:dyDescent="0.3">
      <c r="B34" s="59"/>
      <c r="C34" s="62" t="s">
        <v>9</v>
      </c>
      <c r="D34" s="16">
        <f>SUM(D29:D33)</f>
        <v>131</v>
      </c>
      <c r="E34" s="46"/>
      <c r="F34" s="59"/>
      <c r="G34" s="63" t="s">
        <v>9</v>
      </c>
      <c r="H34" s="63">
        <v>134</v>
      </c>
      <c r="I34" s="33"/>
      <c r="J34" s="64"/>
      <c r="K34" s="63" t="s">
        <v>9</v>
      </c>
      <c r="L34" s="63">
        <v>134</v>
      </c>
    </row>
    <row r="35" spans="2:12" ht="16.5" customHeight="1" x14ac:dyDescent="0.3">
      <c r="B35" s="59" t="s">
        <v>17</v>
      </c>
      <c r="C35" s="9" t="s">
        <v>47</v>
      </c>
      <c r="D35" s="9">
        <v>5</v>
      </c>
      <c r="E35" s="46"/>
      <c r="F35" s="59" t="s">
        <v>17</v>
      </c>
      <c r="G35" s="9" t="s">
        <v>47</v>
      </c>
      <c r="H35" s="9">
        <v>5</v>
      </c>
      <c r="I35" s="33"/>
      <c r="J35" s="60" t="s">
        <v>17</v>
      </c>
      <c r="K35" s="9" t="s">
        <v>47</v>
      </c>
      <c r="L35" s="9">
        <v>5</v>
      </c>
    </row>
    <row r="36" spans="2:12" ht="16.5" customHeight="1" x14ac:dyDescent="0.3">
      <c r="B36" s="59"/>
      <c r="C36" s="9" t="s">
        <v>48</v>
      </c>
      <c r="D36" s="9">
        <v>1</v>
      </c>
      <c r="E36" s="46"/>
      <c r="F36" s="59"/>
      <c r="G36" s="9" t="s">
        <v>48</v>
      </c>
      <c r="H36" s="9">
        <v>1</v>
      </c>
      <c r="I36" s="33"/>
      <c r="J36" s="61"/>
      <c r="K36" s="9" t="s">
        <v>48</v>
      </c>
      <c r="L36" s="9">
        <v>1</v>
      </c>
    </row>
    <row r="37" spans="2:12" x14ac:dyDescent="0.3">
      <c r="B37" s="59"/>
      <c r="C37" s="9" t="s">
        <v>42</v>
      </c>
      <c r="D37" s="9">
        <v>1</v>
      </c>
      <c r="E37" s="46"/>
      <c r="F37" s="59"/>
      <c r="G37" s="9" t="s">
        <v>42</v>
      </c>
      <c r="H37" s="9">
        <v>1</v>
      </c>
      <c r="I37" s="33"/>
      <c r="J37" s="61"/>
      <c r="K37" s="9" t="s">
        <v>42</v>
      </c>
      <c r="L37" s="9">
        <v>1</v>
      </c>
    </row>
    <row r="38" spans="2:12" x14ac:dyDescent="0.3">
      <c r="B38" s="59"/>
      <c r="C38" s="9" t="s">
        <v>49</v>
      </c>
      <c r="D38" s="9">
        <v>1</v>
      </c>
      <c r="E38" s="46"/>
      <c r="F38" s="59"/>
      <c r="G38" s="9" t="s">
        <v>49</v>
      </c>
      <c r="H38" s="9">
        <v>1</v>
      </c>
      <c r="I38" s="33"/>
      <c r="J38" s="61"/>
      <c r="K38" s="9" t="s">
        <v>49</v>
      </c>
      <c r="L38" s="9">
        <v>1</v>
      </c>
    </row>
    <row r="39" spans="2:12" x14ac:dyDescent="0.3">
      <c r="B39" s="59"/>
      <c r="C39" s="9" t="s">
        <v>50</v>
      </c>
      <c r="D39" s="9">
        <v>1</v>
      </c>
      <c r="E39" s="46"/>
      <c r="F39" s="59"/>
      <c r="G39" s="9" t="s">
        <v>50</v>
      </c>
      <c r="H39" s="9">
        <v>1</v>
      </c>
      <c r="I39" s="33"/>
      <c r="J39" s="61"/>
      <c r="K39" s="9" t="s">
        <v>50</v>
      </c>
      <c r="L39" s="9">
        <v>1</v>
      </c>
    </row>
    <row r="40" spans="2:12" x14ac:dyDescent="0.3">
      <c r="B40" s="59"/>
      <c r="C40" s="9" t="s">
        <v>43</v>
      </c>
      <c r="D40" s="9">
        <v>1</v>
      </c>
      <c r="E40" s="46"/>
      <c r="F40" s="59"/>
      <c r="G40" s="9" t="s">
        <v>43</v>
      </c>
      <c r="H40" s="9">
        <v>1</v>
      </c>
      <c r="I40" s="33"/>
      <c r="J40" s="61"/>
      <c r="K40" s="9" t="s">
        <v>43</v>
      </c>
      <c r="L40" s="9">
        <v>1</v>
      </c>
    </row>
    <row r="41" spans="2:12" x14ac:dyDescent="0.3">
      <c r="B41" s="59"/>
      <c r="C41" s="9" t="s">
        <v>51</v>
      </c>
      <c r="D41" s="9">
        <v>4</v>
      </c>
      <c r="E41" s="46"/>
      <c r="F41" s="59"/>
      <c r="G41" s="9" t="s">
        <v>51</v>
      </c>
      <c r="H41" s="9">
        <v>4</v>
      </c>
      <c r="I41" s="33"/>
      <c r="J41" s="61"/>
      <c r="K41" s="9" t="s">
        <v>51</v>
      </c>
      <c r="L41" s="9">
        <v>4</v>
      </c>
    </row>
    <row r="42" spans="2:12" x14ac:dyDescent="0.3">
      <c r="B42" s="59"/>
      <c r="C42" s="9" t="s">
        <v>52</v>
      </c>
      <c r="D42" s="9">
        <v>2</v>
      </c>
      <c r="E42" s="46"/>
      <c r="F42" s="59"/>
      <c r="G42" s="9" t="s">
        <v>52</v>
      </c>
      <c r="H42" s="9">
        <v>2</v>
      </c>
      <c r="I42" s="33"/>
      <c r="J42" s="61"/>
      <c r="K42" s="9" t="s">
        <v>52</v>
      </c>
      <c r="L42" s="9">
        <v>2</v>
      </c>
    </row>
    <row r="43" spans="2:12" x14ac:dyDescent="0.3">
      <c r="B43" s="59"/>
      <c r="C43" s="9" t="s">
        <v>53</v>
      </c>
      <c r="D43" s="9">
        <v>1</v>
      </c>
      <c r="E43" s="46"/>
      <c r="F43" s="59"/>
      <c r="G43" s="9" t="s">
        <v>53</v>
      </c>
      <c r="H43" s="9">
        <v>1</v>
      </c>
      <c r="I43" s="33"/>
      <c r="J43" s="64"/>
      <c r="K43" s="9" t="s">
        <v>53</v>
      </c>
      <c r="L43" s="9">
        <v>1</v>
      </c>
    </row>
    <row r="44" spans="2:12" x14ac:dyDescent="0.3">
      <c r="B44" s="59"/>
      <c r="C44" s="62" t="s">
        <v>9</v>
      </c>
      <c r="D44" s="16">
        <f>SUM(D35:D43)</f>
        <v>17</v>
      </c>
      <c r="E44" s="46"/>
      <c r="F44" s="59"/>
      <c r="G44" s="63" t="s">
        <v>9</v>
      </c>
      <c r="H44" s="63">
        <v>17</v>
      </c>
      <c r="I44" s="33"/>
      <c r="J44" s="60" t="s">
        <v>18</v>
      </c>
      <c r="K44" s="63" t="s">
        <v>9</v>
      </c>
      <c r="L44" s="63">
        <v>17</v>
      </c>
    </row>
    <row r="45" spans="2:12" x14ac:dyDescent="0.3">
      <c r="B45" s="59" t="s">
        <v>18</v>
      </c>
      <c r="C45" s="9" t="s">
        <v>47</v>
      </c>
      <c r="D45" s="9">
        <f>26+13</f>
        <v>39</v>
      </c>
      <c r="E45" s="46"/>
      <c r="F45" s="60" t="s">
        <v>18</v>
      </c>
      <c r="G45" s="9" t="s">
        <v>47</v>
      </c>
      <c r="H45" s="9">
        <f>26+14</f>
        <v>40</v>
      </c>
      <c r="I45" s="33"/>
      <c r="J45" s="61"/>
      <c r="K45" s="9" t="s">
        <v>47</v>
      </c>
      <c r="L45" s="9">
        <f>26+14</f>
        <v>40</v>
      </c>
    </row>
    <row r="46" spans="2:12" x14ac:dyDescent="0.3">
      <c r="B46" s="59"/>
      <c r="C46" s="9" t="s">
        <v>48</v>
      </c>
      <c r="D46" s="9">
        <f>45+12</f>
        <v>57</v>
      </c>
      <c r="E46" s="46"/>
      <c r="F46" s="61"/>
      <c r="G46" s="9" t="s">
        <v>48</v>
      </c>
      <c r="H46" s="9">
        <f>45+12</f>
        <v>57</v>
      </c>
      <c r="I46" s="33"/>
      <c r="J46" s="61"/>
      <c r="K46" s="9" t="s">
        <v>48</v>
      </c>
      <c r="L46" s="9">
        <f>45+12</f>
        <v>57</v>
      </c>
    </row>
    <row r="47" spans="2:12" x14ac:dyDescent="0.3">
      <c r="B47" s="59"/>
      <c r="C47" s="9" t="s">
        <v>42</v>
      </c>
      <c r="D47" s="9">
        <v>45</v>
      </c>
      <c r="E47" s="46"/>
      <c r="F47" s="61"/>
      <c r="G47" s="9" t="s">
        <v>42</v>
      </c>
      <c r="H47" s="9">
        <f>35+11</f>
        <v>46</v>
      </c>
      <c r="I47" s="33"/>
      <c r="J47" s="61"/>
      <c r="K47" s="9" t="s">
        <v>42</v>
      </c>
      <c r="L47" s="9">
        <v>46</v>
      </c>
    </row>
    <row r="48" spans="2:12" x14ac:dyDescent="0.3">
      <c r="B48" s="59"/>
      <c r="C48" s="9" t="s">
        <v>49</v>
      </c>
      <c r="D48" s="9">
        <f>52+28</f>
        <v>80</v>
      </c>
      <c r="E48" s="46"/>
      <c r="F48" s="61"/>
      <c r="G48" s="9" t="s">
        <v>49</v>
      </c>
      <c r="H48" s="9">
        <f>52+29</f>
        <v>81</v>
      </c>
      <c r="I48" s="33"/>
      <c r="J48" s="61"/>
      <c r="K48" s="9" t="s">
        <v>49</v>
      </c>
      <c r="L48" s="9">
        <f>52+29</f>
        <v>81</v>
      </c>
    </row>
    <row r="49" spans="2:12" x14ac:dyDescent="0.3">
      <c r="B49" s="59"/>
      <c r="C49" s="9" t="s">
        <v>50</v>
      </c>
      <c r="D49" s="9">
        <v>12</v>
      </c>
      <c r="E49" s="46"/>
      <c r="F49" s="61"/>
      <c r="G49" s="9" t="s">
        <v>50</v>
      </c>
      <c r="H49" s="9">
        <v>12</v>
      </c>
      <c r="I49" s="33"/>
      <c r="J49" s="61"/>
      <c r="K49" s="9" t="s">
        <v>50</v>
      </c>
      <c r="L49" s="9">
        <v>12</v>
      </c>
    </row>
    <row r="50" spans="2:12" x14ac:dyDescent="0.3">
      <c r="B50" s="59"/>
      <c r="C50" s="9" t="s">
        <v>43</v>
      </c>
      <c r="D50" s="9">
        <v>6</v>
      </c>
      <c r="E50" s="46"/>
      <c r="F50" s="61"/>
      <c r="G50" s="9" t="s">
        <v>43</v>
      </c>
      <c r="H50" s="9">
        <v>6</v>
      </c>
      <c r="I50" s="33"/>
      <c r="J50" s="61"/>
      <c r="K50" s="9" t="s">
        <v>43</v>
      </c>
      <c r="L50" s="9">
        <v>6</v>
      </c>
    </row>
    <row r="51" spans="2:12" ht="19.5" customHeight="1" x14ac:dyDescent="0.3">
      <c r="B51" s="59"/>
      <c r="C51" s="9" t="s">
        <v>51</v>
      </c>
      <c r="D51" s="9">
        <f>144+9</f>
        <v>153</v>
      </c>
      <c r="E51" s="46"/>
      <c r="F51" s="61"/>
      <c r="G51" s="9" t="s">
        <v>51</v>
      </c>
      <c r="H51" s="9">
        <f>144+9</f>
        <v>153</v>
      </c>
      <c r="I51" s="33"/>
      <c r="J51" s="61"/>
      <c r="K51" s="9" t="s">
        <v>51</v>
      </c>
      <c r="L51" s="9">
        <f>144+9</f>
        <v>153</v>
      </c>
    </row>
    <row r="52" spans="2:12" ht="19.5" customHeight="1" x14ac:dyDescent="0.3">
      <c r="B52" s="59"/>
      <c r="C52" s="9" t="s">
        <v>54</v>
      </c>
      <c r="D52" s="9">
        <v>3</v>
      </c>
      <c r="E52" s="46"/>
      <c r="F52" s="61"/>
      <c r="G52" s="9" t="s">
        <v>54</v>
      </c>
      <c r="H52" s="9">
        <v>3</v>
      </c>
      <c r="I52" s="33"/>
      <c r="J52" s="61"/>
      <c r="K52" s="9" t="s">
        <v>54</v>
      </c>
      <c r="L52" s="9">
        <v>3</v>
      </c>
    </row>
    <row r="53" spans="2:12" ht="19.5" customHeight="1" x14ac:dyDescent="0.3">
      <c r="B53" s="59"/>
      <c r="C53" s="9" t="s">
        <v>52</v>
      </c>
      <c r="D53" s="9">
        <v>33</v>
      </c>
      <c r="E53" s="46"/>
      <c r="F53" s="61"/>
      <c r="G53" s="9" t="s">
        <v>52</v>
      </c>
      <c r="H53" s="9">
        <v>33</v>
      </c>
      <c r="I53" s="33"/>
      <c r="J53" s="61"/>
      <c r="K53" s="9" t="s">
        <v>52</v>
      </c>
      <c r="L53" s="9">
        <v>33</v>
      </c>
    </row>
    <row r="54" spans="2:12" ht="19.5" customHeight="1" x14ac:dyDescent="0.3">
      <c r="B54" s="59"/>
      <c r="C54" s="13" t="s">
        <v>55</v>
      </c>
      <c r="D54" s="9">
        <v>2</v>
      </c>
      <c r="E54" s="46"/>
      <c r="F54" s="61"/>
      <c r="G54" s="13" t="s">
        <v>55</v>
      </c>
      <c r="H54" s="9">
        <v>2</v>
      </c>
      <c r="I54" s="33"/>
      <c r="J54" s="61"/>
      <c r="K54" s="17" t="s">
        <v>55</v>
      </c>
      <c r="L54" s="9">
        <v>2</v>
      </c>
    </row>
    <row r="55" spans="2:12" ht="19.5" customHeight="1" x14ac:dyDescent="0.3">
      <c r="B55" s="59"/>
      <c r="C55" s="9" t="s">
        <v>56</v>
      </c>
      <c r="D55" s="9">
        <v>8</v>
      </c>
      <c r="E55" s="46"/>
      <c r="F55" s="61"/>
      <c r="G55" s="9" t="s">
        <v>56</v>
      </c>
      <c r="H55" s="9">
        <v>8</v>
      </c>
      <c r="I55" s="33"/>
      <c r="J55" s="61"/>
      <c r="K55" s="9" t="s">
        <v>56</v>
      </c>
      <c r="L55" s="9">
        <v>8</v>
      </c>
    </row>
    <row r="56" spans="2:12" ht="19.5" customHeight="1" x14ac:dyDescent="0.3">
      <c r="B56" s="59"/>
      <c r="C56" s="9" t="s">
        <v>53</v>
      </c>
      <c r="D56" s="9">
        <f>160+61</f>
        <v>221</v>
      </c>
      <c r="E56" s="46"/>
      <c r="F56" s="61"/>
      <c r="G56" s="9" t="s">
        <v>53</v>
      </c>
      <c r="H56" s="9">
        <f>160+61</f>
        <v>221</v>
      </c>
      <c r="I56" s="33"/>
      <c r="J56" s="61"/>
      <c r="K56" s="9" t="s">
        <v>53</v>
      </c>
      <c r="L56" s="9">
        <v>222</v>
      </c>
    </row>
    <row r="57" spans="2:12" ht="19.5" customHeight="1" x14ac:dyDescent="0.3">
      <c r="B57" s="59"/>
      <c r="C57" s="9" t="s">
        <v>44</v>
      </c>
      <c r="D57" s="9">
        <v>19</v>
      </c>
      <c r="E57" s="46"/>
      <c r="F57" s="61"/>
      <c r="G57" s="9" t="s">
        <v>44</v>
      </c>
      <c r="H57" s="9">
        <v>19</v>
      </c>
      <c r="I57" s="33"/>
      <c r="J57" s="61"/>
      <c r="K57" s="9" t="s">
        <v>44</v>
      </c>
      <c r="L57" s="9">
        <v>19</v>
      </c>
    </row>
    <row r="58" spans="2:12" ht="19.5" customHeight="1" x14ac:dyDescent="0.3">
      <c r="B58" s="59"/>
      <c r="C58" s="9" t="s">
        <v>45</v>
      </c>
      <c r="D58" s="9">
        <f>38+9</f>
        <v>47</v>
      </c>
      <c r="E58" s="46"/>
      <c r="F58" s="61"/>
      <c r="G58" s="9" t="s">
        <v>45</v>
      </c>
      <c r="H58" s="9">
        <v>49</v>
      </c>
      <c r="I58" s="33"/>
      <c r="J58" s="61"/>
      <c r="K58" s="9" t="s">
        <v>45</v>
      </c>
      <c r="L58" s="9">
        <v>49</v>
      </c>
    </row>
    <row r="59" spans="2:12" ht="19.5" customHeight="1" x14ac:dyDescent="0.3">
      <c r="B59" s="59"/>
      <c r="C59" s="9" t="s">
        <v>57</v>
      </c>
      <c r="D59" s="9">
        <v>8</v>
      </c>
      <c r="E59" s="46"/>
      <c r="F59" s="61"/>
      <c r="G59" s="9" t="s">
        <v>57</v>
      </c>
      <c r="H59" s="9">
        <v>8</v>
      </c>
      <c r="I59" s="33"/>
      <c r="J59" s="61"/>
      <c r="K59" s="9" t="s">
        <v>57</v>
      </c>
      <c r="L59" s="9">
        <v>8</v>
      </c>
    </row>
    <row r="60" spans="2:12" ht="19.5" customHeight="1" x14ac:dyDescent="0.3">
      <c r="B60" s="59"/>
      <c r="C60" s="9" t="s">
        <v>58</v>
      </c>
      <c r="D60" s="9">
        <v>4256</v>
      </c>
      <c r="E60" s="46"/>
      <c r="F60" s="61"/>
      <c r="G60" s="9" t="s">
        <v>58</v>
      </c>
      <c r="H60" s="9">
        <v>4300</v>
      </c>
      <c r="I60" s="33"/>
      <c r="J60" s="61"/>
      <c r="K60" s="9" t="s">
        <v>58</v>
      </c>
      <c r="L60" s="9">
        <v>4315</v>
      </c>
    </row>
    <row r="61" spans="2:12" ht="19.5" customHeight="1" x14ac:dyDescent="0.3">
      <c r="B61" s="59"/>
      <c r="C61" s="9" t="s">
        <v>46</v>
      </c>
      <c r="D61" s="9">
        <f>13+19</f>
        <v>32</v>
      </c>
      <c r="E61" s="46"/>
      <c r="F61" s="61"/>
      <c r="G61" s="9" t="s">
        <v>46</v>
      </c>
      <c r="H61" s="9">
        <f>19+13</f>
        <v>32</v>
      </c>
      <c r="I61" s="33"/>
      <c r="J61" s="61"/>
      <c r="K61" s="9" t="s">
        <v>46</v>
      </c>
      <c r="L61" s="9">
        <f>19+13</f>
        <v>32</v>
      </c>
    </row>
    <row r="62" spans="2:12" ht="19.5" customHeight="1" x14ac:dyDescent="0.3">
      <c r="B62" s="59"/>
      <c r="C62" s="9" t="s">
        <v>24</v>
      </c>
      <c r="D62" s="9">
        <v>0</v>
      </c>
      <c r="E62" s="46"/>
      <c r="F62" s="64"/>
      <c r="G62" s="15" t="s">
        <v>24</v>
      </c>
      <c r="H62" s="16">
        <v>0</v>
      </c>
      <c r="I62" s="33"/>
      <c r="J62" s="64"/>
      <c r="K62" s="18" t="s">
        <v>24</v>
      </c>
      <c r="L62" s="9">
        <v>0</v>
      </c>
    </row>
    <row r="63" spans="2:12" ht="19.5" customHeight="1" x14ac:dyDescent="0.3">
      <c r="B63" s="59" t="s">
        <v>19</v>
      </c>
      <c r="C63" s="63" t="s">
        <v>9</v>
      </c>
      <c r="D63" s="16">
        <f>SUM(D45:D62)</f>
        <v>5021</v>
      </c>
      <c r="E63" s="46"/>
      <c r="F63" s="60" t="s">
        <v>19</v>
      </c>
      <c r="G63" s="63" t="s">
        <v>9</v>
      </c>
      <c r="H63" s="16">
        <f>SUM(H45:H62)</f>
        <v>5070</v>
      </c>
      <c r="I63" s="33"/>
      <c r="J63" s="60" t="s">
        <v>19</v>
      </c>
      <c r="K63" s="65" t="s">
        <v>9</v>
      </c>
      <c r="L63" s="16">
        <f>+SUM(L45:L62)</f>
        <v>5086</v>
      </c>
    </row>
    <row r="64" spans="2:12" ht="19.5" customHeight="1" x14ac:dyDescent="0.3">
      <c r="B64" s="59"/>
      <c r="C64" s="9" t="s">
        <v>44</v>
      </c>
      <c r="D64" s="14">
        <v>2</v>
      </c>
      <c r="E64" s="46"/>
      <c r="F64" s="61"/>
      <c r="G64" s="9" t="s">
        <v>44</v>
      </c>
      <c r="H64" s="14">
        <v>2</v>
      </c>
      <c r="I64" s="33"/>
      <c r="J64" s="61"/>
      <c r="K64" s="9" t="s">
        <v>44</v>
      </c>
      <c r="L64" s="14">
        <v>2</v>
      </c>
    </row>
    <row r="65" spans="2:12" ht="19.5" customHeight="1" x14ac:dyDescent="0.3">
      <c r="B65" s="59"/>
      <c r="C65" s="63" t="s">
        <v>9</v>
      </c>
      <c r="D65" s="16">
        <v>2</v>
      </c>
      <c r="E65" s="46"/>
      <c r="F65" s="61"/>
      <c r="G65" s="63" t="s">
        <v>9</v>
      </c>
      <c r="H65" s="16">
        <v>2</v>
      </c>
      <c r="I65" s="33"/>
      <c r="J65" s="61"/>
      <c r="K65" s="63" t="s">
        <v>9</v>
      </c>
      <c r="L65" s="16">
        <v>2</v>
      </c>
    </row>
    <row r="66" spans="2:12" ht="19.5" customHeight="1" x14ac:dyDescent="0.3">
      <c r="B66" s="59"/>
      <c r="C66" s="63" t="s">
        <v>5</v>
      </c>
      <c r="D66" s="16">
        <f>D34+D63+D65</f>
        <v>5154</v>
      </c>
      <c r="E66" s="47"/>
      <c r="F66" s="64"/>
      <c r="G66" s="63" t="s">
        <v>12</v>
      </c>
      <c r="H66" s="16">
        <f>H34+H44+H63+H65</f>
        <v>5223</v>
      </c>
      <c r="I66" s="34"/>
      <c r="J66" s="64"/>
      <c r="K66" s="63" t="s">
        <v>12</v>
      </c>
      <c r="L66" s="16">
        <f>L34+L44+L63+L65</f>
        <v>5239</v>
      </c>
    </row>
    <row r="67" spans="2:12" ht="20.25" x14ac:dyDescent="0.3">
      <c r="B67" s="66" t="s">
        <v>20</v>
      </c>
      <c r="C67" s="67"/>
      <c r="D67" s="67"/>
      <c r="E67" s="67"/>
      <c r="F67" s="67"/>
      <c r="G67" s="67"/>
      <c r="H67" s="67"/>
      <c r="I67" s="67"/>
      <c r="J67" s="67"/>
      <c r="K67" s="67"/>
      <c r="L67" s="68"/>
    </row>
    <row r="68" spans="2:12" s="5" customFormat="1" ht="17.25" customHeight="1" x14ac:dyDescent="0.25">
      <c r="B68" s="69" t="s">
        <v>28</v>
      </c>
      <c r="C68" s="70"/>
      <c r="D68" s="51" t="s">
        <v>25</v>
      </c>
      <c r="E68" s="51"/>
      <c r="F68" s="69" t="s">
        <v>29</v>
      </c>
      <c r="G68" s="70"/>
      <c r="H68" s="48" t="s">
        <v>25</v>
      </c>
      <c r="I68" s="48"/>
      <c r="J68" s="48"/>
      <c r="K68" s="69" t="s">
        <v>26</v>
      </c>
      <c r="L68" s="70"/>
    </row>
    <row r="69" spans="2:12" ht="15" customHeight="1" x14ac:dyDescent="0.3">
      <c r="B69" s="52" t="s">
        <v>21</v>
      </c>
      <c r="C69" s="52" t="s">
        <v>2</v>
      </c>
      <c r="D69" s="51"/>
      <c r="E69" s="51"/>
      <c r="F69" s="52" t="s">
        <v>21</v>
      </c>
      <c r="G69" s="52" t="s">
        <v>2</v>
      </c>
      <c r="H69" s="48"/>
      <c r="I69" s="48"/>
      <c r="J69" s="48"/>
      <c r="K69" s="52" t="s">
        <v>21</v>
      </c>
      <c r="L69" s="52" t="s">
        <v>2</v>
      </c>
    </row>
    <row r="70" spans="2:12" ht="14.25" customHeight="1" x14ac:dyDescent="0.3">
      <c r="B70" s="9" t="s">
        <v>22</v>
      </c>
      <c r="C70" s="19">
        <v>3832</v>
      </c>
      <c r="D70" s="51"/>
      <c r="E70" s="51"/>
      <c r="F70" s="9" t="s">
        <v>22</v>
      </c>
      <c r="G70" s="19">
        <v>3992</v>
      </c>
      <c r="H70" s="48"/>
      <c r="I70" s="48"/>
      <c r="J70" s="48"/>
      <c r="K70" s="9" t="s">
        <v>22</v>
      </c>
      <c r="L70" s="22">
        <v>4043</v>
      </c>
    </row>
    <row r="71" spans="2:12" ht="14.25" customHeight="1" x14ac:dyDescent="0.3">
      <c r="B71" s="20" t="s">
        <v>59</v>
      </c>
      <c r="C71" s="19">
        <v>5503</v>
      </c>
      <c r="D71" s="51"/>
      <c r="E71" s="51"/>
      <c r="F71" s="20" t="s">
        <v>59</v>
      </c>
      <c r="G71" s="19">
        <v>5519</v>
      </c>
      <c r="H71" s="48"/>
      <c r="I71" s="48"/>
      <c r="J71" s="48"/>
      <c r="K71" s="20" t="s">
        <v>59</v>
      </c>
      <c r="L71" s="22">
        <v>5505</v>
      </c>
    </row>
    <row r="72" spans="2:12" ht="14.25" customHeight="1" x14ac:dyDescent="0.3">
      <c r="B72" s="20" t="s">
        <v>60</v>
      </c>
      <c r="C72" s="19">
        <v>10120</v>
      </c>
      <c r="D72" s="51"/>
      <c r="E72" s="51"/>
      <c r="F72" s="20" t="s">
        <v>60</v>
      </c>
      <c r="G72" s="19">
        <v>10148</v>
      </c>
      <c r="H72" s="48"/>
      <c r="I72" s="48"/>
      <c r="J72" s="48"/>
      <c r="K72" s="20" t="s">
        <v>60</v>
      </c>
      <c r="L72" s="22">
        <v>10176</v>
      </c>
    </row>
    <row r="73" spans="2:12" ht="14.25" customHeight="1" x14ac:dyDescent="0.3">
      <c r="B73" s="21" t="s">
        <v>61</v>
      </c>
      <c r="C73" s="19">
        <v>13103</v>
      </c>
      <c r="D73" s="51"/>
      <c r="E73" s="51"/>
      <c r="F73" s="21" t="s">
        <v>61</v>
      </c>
      <c r="G73" s="19">
        <v>13130</v>
      </c>
      <c r="H73" s="48"/>
      <c r="I73" s="48"/>
      <c r="J73" s="48"/>
      <c r="K73" s="21" t="s">
        <v>61</v>
      </c>
      <c r="L73" s="22">
        <v>13151</v>
      </c>
    </row>
    <row r="74" spans="2:12" ht="14.25" customHeight="1" x14ac:dyDescent="0.3">
      <c r="B74" s="9" t="s">
        <v>62</v>
      </c>
      <c r="C74" s="19">
        <v>12521</v>
      </c>
      <c r="D74" s="51"/>
      <c r="E74" s="51"/>
      <c r="F74" s="9" t="s">
        <v>62</v>
      </c>
      <c r="G74" s="19">
        <v>12368</v>
      </c>
      <c r="H74" s="48"/>
      <c r="I74" s="48"/>
      <c r="J74" s="48"/>
      <c r="K74" s="9" t="s">
        <v>62</v>
      </c>
      <c r="L74" s="22">
        <v>12224</v>
      </c>
    </row>
    <row r="75" spans="2:12" x14ac:dyDescent="0.3">
      <c r="B75" s="9" t="s">
        <v>63</v>
      </c>
      <c r="C75" s="19">
        <v>10456</v>
      </c>
      <c r="D75" s="51"/>
      <c r="E75" s="51"/>
      <c r="F75" s="9" t="s">
        <v>63</v>
      </c>
      <c r="G75" s="19">
        <v>10142</v>
      </c>
      <c r="H75" s="48"/>
      <c r="I75" s="48"/>
      <c r="J75" s="48"/>
      <c r="K75" s="9" t="s">
        <v>63</v>
      </c>
      <c r="L75" s="22">
        <v>10123</v>
      </c>
    </row>
    <row r="76" spans="2:12" x14ac:dyDescent="0.3">
      <c r="B76" s="9" t="s">
        <v>64</v>
      </c>
      <c r="C76" s="19">
        <v>11351</v>
      </c>
      <c r="D76" s="51"/>
      <c r="E76" s="51"/>
      <c r="F76" s="9" t="s">
        <v>64</v>
      </c>
      <c r="G76" s="19">
        <v>11065</v>
      </c>
      <c r="H76" s="48"/>
      <c r="I76" s="48"/>
      <c r="J76" s="48"/>
      <c r="K76" s="9" t="s">
        <v>64</v>
      </c>
      <c r="L76" s="22">
        <v>11195</v>
      </c>
    </row>
    <row r="77" spans="2:12" x14ac:dyDescent="0.3">
      <c r="B77" s="9" t="s">
        <v>65</v>
      </c>
      <c r="C77" s="19">
        <v>10378</v>
      </c>
      <c r="D77" s="51"/>
      <c r="E77" s="51"/>
      <c r="F77" s="9" t="s">
        <v>65</v>
      </c>
      <c r="G77" s="19">
        <v>10163</v>
      </c>
      <c r="H77" s="48"/>
      <c r="I77" s="48"/>
      <c r="J77" s="48"/>
      <c r="K77" s="9" t="s">
        <v>65</v>
      </c>
      <c r="L77" s="22">
        <v>10252</v>
      </c>
    </row>
    <row r="78" spans="2:12" x14ac:dyDescent="0.3">
      <c r="B78" s="9" t="s">
        <v>66</v>
      </c>
      <c r="C78" s="19">
        <v>8324</v>
      </c>
      <c r="D78" s="51"/>
      <c r="E78" s="51"/>
      <c r="F78" s="9" t="s">
        <v>66</v>
      </c>
      <c r="G78" s="19">
        <v>8208</v>
      </c>
      <c r="H78" s="48"/>
      <c r="I78" s="48"/>
      <c r="J78" s="48"/>
      <c r="K78" s="9" t="s">
        <v>66</v>
      </c>
      <c r="L78" s="22">
        <v>8267</v>
      </c>
    </row>
    <row r="79" spans="2:12" x14ac:dyDescent="0.3">
      <c r="B79" s="9" t="s">
        <v>67</v>
      </c>
      <c r="C79" s="19">
        <v>10162</v>
      </c>
      <c r="D79" s="51"/>
      <c r="E79" s="51"/>
      <c r="F79" s="9" t="s">
        <v>67</v>
      </c>
      <c r="G79" s="19">
        <v>10110</v>
      </c>
      <c r="H79" s="48"/>
      <c r="I79" s="48"/>
      <c r="J79" s="48"/>
      <c r="K79" s="9" t="s">
        <v>67</v>
      </c>
      <c r="L79" s="22">
        <v>10147</v>
      </c>
    </row>
    <row r="80" spans="2:12" x14ac:dyDescent="0.3">
      <c r="B80" s="9" t="s">
        <v>68</v>
      </c>
      <c r="C80" s="19">
        <v>12544</v>
      </c>
      <c r="D80" s="51"/>
      <c r="E80" s="51"/>
      <c r="F80" s="9" t="s">
        <v>68</v>
      </c>
      <c r="G80" s="19">
        <v>12548</v>
      </c>
      <c r="H80" s="48"/>
      <c r="I80" s="48"/>
      <c r="J80" s="48"/>
      <c r="K80" s="9" t="s">
        <v>68</v>
      </c>
      <c r="L80" s="22">
        <v>12601</v>
      </c>
    </row>
    <row r="81" spans="2:12" x14ac:dyDescent="0.3">
      <c r="B81" s="9" t="s">
        <v>69</v>
      </c>
      <c r="C81" s="19">
        <v>14476</v>
      </c>
      <c r="D81" s="51"/>
      <c r="E81" s="51"/>
      <c r="F81" s="9" t="s">
        <v>69</v>
      </c>
      <c r="G81" s="19">
        <v>14474</v>
      </c>
      <c r="H81" s="48"/>
      <c r="I81" s="48"/>
      <c r="J81" s="48"/>
      <c r="K81" s="9" t="s">
        <v>69</v>
      </c>
      <c r="L81" s="22">
        <v>14518</v>
      </c>
    </row>
    <row r="82" spans="2:12" x14ac:dyDescent="0.3">
      <c r="B82" s="9" t="s">
        <v>70</v>
      </c>
      <c r="C82" s="19">
        <v>17510</v>
      </c>
      <c r="D82" s="51"/>
      <c r="E82" s="51"/>
      <c r="F82" s="9" t="s">
        <v>70</v>
      </c>
      <c r="G82" s="19">
        <v>17476</v>
      </c>
      <c r="H82" s="48"/>
      <c r="I82" s="48"/>
      <c r="J82" s="48"/>
      <c r="K82" s="9" t="s">
        <v>70</v>
      </c>
      <c r="L82" s="22">
        <v>17506</v>
      </c>
    </row>
    <row r="83" spans="2:12" x14ac:dyDescent="0.3">
      <c r="B83" s="9" t="s">
        <v>71</v>
      </c>
      <c r="C83" s="19">
        <v>16134</v>
      </c>
      <c r="D83" s="51"/>
      <c r="E83" s="51"/>
      <c r="F83" s="9" t="s">
        <v>71</v>
      </c>
      <c r="G83" s="19">
        <v>16082</v>
      </c>
      <c r="H83" s="48"/>
      <c r="I83" s="48"/>
      <c r="J83" s="48"/>
      <c r="K83" s="9" t="s">
        <v>71</v>
      </c>
      <c r="L83" s="22">
        <v>16102</v>
      </c>
    </row>
    <row r="84" spans="2:12" x14ac:dyDescent="0.3">
      <c r="B84" s="9" t="s">
        <v>72</v>
      </c>
      <c r="C84" s="19">
        <v>13375</v>
      </c>
      <c r="D84" s="51"/>
      <c r="E84" s="51"/>
      <c r="F84" s="9" t="s">
        <v>72</v>
      </c>
      <c r="G84" s="19">
        <v>13304</v>
      </c>
      <c r="H84" s="48"/>
      <c r="I84" s="48"/>
      <c r="J84" s="48"/>
      <c r="K84" s="9" t="s">
        <v>72</v>
      </c>
      <c r="L84" s="22">
        <v>13319</v>
      </c>
    </row>
    <row r="85" spans="2:12" x14ac:dyDescent="0.3">
      <c r="B85" s="9" t="s">
        <v>73</v>
      </c>
      <c r="C85" s="19">
        <v>9511</v>
      </c>
      <c r="D85" s="51"/>
      <c r="E85" s="51"/>
      <c r="F85" s="9" t="s">
        <v>73</v>
      </c>
      <c r="G85" s="19">
        <v>9422</v>
      </c>
      <c r="H85" s="48"/>
      <c r="I85" s="48"/>
      <c r="J85" s="48"/>
      <c r="K85" s="9" t="s">
        <v>73</v>
      </c>
      <c r="L85" s="22">
        <v>9431</v>
      </c>
    </row>
    <row r="86" spans="2:12" x14ac:dyDescent="0.3">
      <c r="B86" s="9" t="s">
        <v>74</v>
      </c>
      <c r="C86" s="19">
        <v>5846</v>
      </c>
      <c r="D86" s="51"/>
      <c r="E86" s="51"/>
      <c r="F86" s="9" t="s">
        <v>74</v>
      </c>
      <c r="G86" s="19">
        <v>5755</v>
      </c>
      <c r="H86" s="48"/>
      <c r="I86" s="48"/>
      <c r="J86" s="48"/>
      <c r="K86" s="9" t="s">
        <v>74</v>
      </c>
      <c r="L86" s="22">
        <v>5797</v>
      </c>
    </row>
    <row r="87" spans="2:12" x14ac:dyDescent="0.3">
      <c r="B87" s="9" t="s">
        <v>75</v>
      </c>
      <c r="C87" s="19">
        <v>3717</v>
      </c>
      <c r="D87" s="51"/>
      <c r="E87" s="51"/>
      <c r="F87" s="9" t="s">
        <v>75</v>
      </c>
      <c r="G87" s="19">
        <v>3591</v>
      </c>
      <c r="H87" s="48"/>
      <c r="I87" s="48"/>
      <c r="J87" s="48"/>
      <c r="K87" s="9" t="s">
        <v>75</v>
      </c>
      <c r="L87" s="22">
        <v>3647</v>
      </c>
    </row>
    <row r="88" spans="2:12" x14ac:dyDescent="0.3">
      <c r="B88" s="9" t="s">
        <v>76</v>
      </c>
      <c r="C88" s="19">
        <v>3551</v>
      </c>
      <c r="D88" s="51"/>
      <c r="E88" s="51"/>
      <c r="F88" s="9" t="s">
        <v>76</v>
      </c>
      <c r="G88" s="19">
        <v>3400</v>
      </c>
      <c r="H88" s="48"/>
      <c r="I88" s="48"/>
      <c r="J88" s="48"/>
      <c r="K88" s="9" t="s">
        <v>76</v>
      </c>
      <c r="L88" s="22">
        <v>3449</v>
      </c>
    </row>
    <row r="89" spans="2:12" x14ac:dyDescent="0.3">
      <c r="B89" s="71" t="s">
        <v>5</v>
      </c>
      <c r="C89" s="72">
        <f>SUM(C70:C88)</f>
        <v>192414</v>
      </c>
      <c r="D89" s="51"/>
      <c r="E89" s="51"/>
      <c r="F89" s="53" t="s">
        <v>5</v>
      </c>
      <c r="G89" s="2">
        <f>SUM(G70:G88)</f>
        <v>190897</v>
      </c>
      <c r="H89" s="48"/>
      <c r="I89" s="48"/>
      <c r="J89" s="48"/>
      <c r="K89" s="53" t="s">
        <v>5</v>
      </c>
      <c r="L89" s="2">
        <f>SUM(L70:L88)</f>
        <v>191453</v>
      </c>
    </row>
    <row r="90" spans="2:12" x14ac:dyDescent="0.3">
      <c r="E90" s="3" t="s">
        <v>25</v>
      </c>
      <c r="F90" s="4"/>
      <c r="H90" s="3" t="s">
        <v>25</v>
      </c>
      <c r="I90" s="4" t="s">
        <v>25</v>
      </c>
    </row>
    <row r="91" spans="2:12" x14ac:dyDescent="0.3">
      <c r="E91" s="3" t="s">
        <v>25</v>
      </c>
      <c r="H91" s="3" t="s">
        <v>25</v>
      </c>
    </row>
  </sheetData>
  <mergeCells count="50">
    <mergeCell ref="B68:C68"/>
    <mergeCell ref="B67:L67"/>
    <mergeCell ref="H68:J89"/>
    <mergeCell ref="F68:G68"/>
    <mergeCell ref="K68:L68"/>
    <mergeCell ref="D68:E89"/>
    <mergeCell ref="B20:C20"/>
    <mergeCell ref="E20:F20"/>
    <mergeCell ref="H20:I20"/>
    <mergeCell ref="B26:L26"/>
    <mergeCell ref="B27:D27"/>
    <mergeCell ref="E27:E66"/>
    <mergeCell ref="F27:H27"/>
    <mergeCell ref="I27:I66"/>
    <mergeCell ref="J27:L27"/>
    <mergeCell ref="B29:B34"/>
    <mergeCell ref="F29:F34"/>
    <mergeCell ref="J29:J34"/>
    <mergeCell ref="B35:B44"/>
    <mergeCell ref="F35:F44"/>
    <mergeCell ref="B45:B62"/>
    <mergeCell ref="B63:B66"/>
    <mergeCell ref="B9:L9"/>
    <mergeCell ref="B10:C10"/>
    <mergeCell ref="D10:D25"/>
    <mergeCell ref="E10:F10"/>
    <mergeCell ref="G10:G25"/>
    <mergeCell ref="H10:I10"/>
    <mergeCell ref="J10:L25"/>
    <mergeCell ref="B11:C11"/>
    <mergeCell ref="E11:F11"/>
    <mergeCell ref="H11:I11"/>
    <mergeCell ref="B12:C12"/>
    <mergeCell ref="E12:F12"/>
    <mergeCell ref="H12:I12"/>
    <mergeCell ref="B15:C15"/>
    <mergeCell ref="E15:F15"/>
    <mergeCell ref="H15:I15"/>
    <mergeCell ref="B2:L2"/>
    <mergeCell ref="B3:L3"/>
    <mergeCell ref="B4:C4"/>
    <mergeCell ref="E4:F4"/>
    <mergeCell ref="G4:G8"/>
    <mergeCell ref="H4:I4"/>
    <mergeCell ref="J4:L8"/>
    <mergeCell ref="F45:F62"/>
    <mergeCell ref="F63:F66"/>
    <mergeCell ref="J35:J43"/>
    <mergeCell ref="J44:J62"/>
    <mergeCell ref="J63:J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T4-2023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Ibis Leidy Gonzalez Perez</dc:creator>
  <cp:lastModifiedBy>Luis Martinez</cp:lastModifiedBy>
  <dcterms:created xsi:type="dcterms:W3CDTF">2023-03-24T18:37:12Z</dcterms:created>
  <dcterms:modified xsi:type="dcterms:W3CDTF">2024-01-05T19:29:15Z</dcterms:modified>
</cp:coreProperties>
</file>