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epartamento de Planificación y Desarrollo\Planificacion\Estadisticas\2023\OCTUBRE-DICIEMBRE\"/>
    </mc:Choice>
  </mc:AlternateContent>
  <xr:revisionPtr revIDLastSave="0" documentId="13_ncr:1_{61B3FA54-5C1D-46A3-B89C-D2F3EF13EE95}" xr6:coauthVersionLast="47" xr6:coauthVersionMax="47" xr10:uidLastSave="{00000000-0000-0000-0000-000000000000}"/>
  <bookViews>
    <workbookView xWindow="-120" yWindow="-120" windowWidth="29040" windowHeight="15840" xr2:uid="{CC30B512-A8DA-40C1-B762-6A41C8655451}"/>
  </bookViews>
  <sheets>
    <sheet name="Afiliados por Sexo" sheetId="1" r:id="rId1"/>
    <sheet name="Afiliado por Regimen y Plan" sheetId="2" r:id="rId2"/>
    <sheet name="Prestadores" sheetId="3" r:id="rId3"/>
    <sheet name="Afiliados por Edad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4" l="1"/>
  <c r="F25" i="4"/>
  <c r="L42" i="3"/>
  <c r="L37" i="3"/>
  <c r="L27" i="3"/>
  <c r="L24" i="3"/>
  <c r="L22" i="3"/>
  <c r="L21" i="3"/>
  <c r="H37" i="3"/>
  <c r="H32" i="3"/>
  <c r="D32" i="3"/>
  <c r="H27" i="3"/>
  <c r="H24" i="3"/>
  <c r="H23" i="3"/>
  <c r="H22" i="3"/>
  <c r="H21" i="3"/>
  <c r="D37" i="3"/>
  <c r="D34" i="3"/>
  <c r="D27" i="3"/>
  <c r="D24" i="3"/>
  <c r="D22" i="3"/>
  <c r="D39" i="3" s="1"/>
  <c r="D42" i="3" s="1"/>
  <c r="D21" i="3"/>
  <c r="D20" i="3"/>
  <c r="D10" i="3"/>
  <c r="I18" i="2"/>
  <c r="F18" i="2"/>
  <c r="C18" i="2"/>
  <c r="L39" i="3" l="1"/>
  <c r="H39" i="3"/>
  <c r="H42" i="3" s="1"/>
</calcChain>
</file>

<file path=xl/sharedStrings.xml><?xml version="1.0" encoding="utf-8"?>
<sst xmlns="http://schemas.openxmlformats.org/spreadsheetml/2006/main" count="288" uniqueCount="74">
  <si>
    <t>POBLACION DE AFILIADOS POR SEXO</t>
  </si>
  <si>
    <t>Sexo</t>
  </si>
  <si>
    <t xml:space="preserve">Cantidad </t>
  </si>
  <si>
    <t>Cantidad</t>
  </si>
  <si>
    <t xml:space="preserve">Femenino </t>
  </si>
  <si>
    <t>Femenino</t>
  </si>
  <si>
    <t xml:space="preserve">Masculino </t>
  </si>
  <si>
    <t>Masculino</t>
  </si>
  <si>
    <t xml:space="preserve">Total </t>
  </si>
  <si>
    <t>Total</t>
  </si>
  <si>
    <t xml:space="preserve">CANTIDAD DE AFILIADOS POR REGIMEN Y PLAN </t>
  </si>
  <si>
    <t>CONTRIBUTIVO</t>
  </si>
  <si>
    <t>Subtotal</t>
  </si>
  <si>
    <t>JUBILADOS</t>
  </si>
  <si>
    <t>Plan Especial 2.0</t>
  </si>
  <si>
    <t xml:space="preserve">Plan Especial 2.0   </t>
  </si>
  <si>
    <t>Plan Voluntario ARS SEMMA 2.0</t>
  </si>
  <si>
    <t xml:space="preserve">Plan Voluntario ARS SEMMA 2.0 </t>
  </si>
  <si>
    <t xml:space="preserve">Transitorio Jubilados </t>
  </si>
  <si>
    <t>Transitorio Jubilados</t>
  </si>
  <si>
    <t xml:space="preserve">Subtotal </t>
  </si>
  <si>
    <t>VOLUNTARIOS</t>
  </si>
  <si>
    <t>Plan Dependientes de Titulares Fallecidos</t>
  </si>
  <si>
    <t xml:space="preserve">Plan Especial 2.0 </t>
  </si>
  <si>
    <t xml:space="preserve">Sector </t>
  </si>
  <si>
    <t>Tipo Prestadora</t>
  </si>
  <si>
    <t>Público</t>
  </si>
  <si>
    <t>CENTRO ESPECIALIZADO</t>
  </si>
  <si>
    <t>CENTRO ONCOLOGICO</t>
  </si>
  <si>
    <t>HOSPITAL</t>
  </si>
  <si>
    <t>LABORATORIO CLINICO</t>
  </si>
  <si>
    <t>PROVEEDOR FARMACEUTICO</t>
  </si>
  <si>
    <t xml:space="preserve">Público no Gubernamental </t>
  </si>
  <si>
    <t>CENTRO AMBULATORIO</t>
  </si>
  <si>
    <t>CENTRO ODONTOLOGICO</t>
  </si>
  <si>
    <t>CENTRO OFTALMOLOGICO</t>
  </si>
  <si>
    <t>CLINICA</t>
  </si>
  <si>
    <t>CLINICA DE REHABILITACION</t>
  </si>
  <si>
    <t>FARMACIA</t>
  </si>
  <si>
    <t>Privado</t>
  </si>
  <si>
    <t>CENTRO DIAGNOSTICO</t>
  </si>
  <si>
    <t>CLINICA AUDIOLOGICA</t>
  </si>
  <si>
    <t>COMPAÑIA DE MEDICOS ASOCIADOS</t>
  </si>
  <si>
    <t>CONSULTORIO ODONTOLOGICO</t>
  </si>
  <si>
    <t>LABORATORIO DE PATOLOGIA</t>
  </si>
  <si>
    <t>MEDICO INDEPENDIENTE</t>
  </si>
  <si>
    <t>Propio</t>
  </si>
  <si>
    <t>POBLACION DE AFILIADOS POR EDAD</t>
  </si>
  <si>
    <t>Rango de Edad</t>
  </si>
  <si>
    <t>Menor de 1 año</t>
  </si>
  <si>
    <t xml:space="preserve">1 - 4 años </t>
  </si>
  <si>
    <t xml:space="preserve">5 a 9 años </t>
  </si>
  <si>
    <t xml:space="preserve">10 a 14 años </t>
  </si>
  <si>
    <t xml:space="preserve">15 - 19 años </t>
  </si>
  <si>
    <t xml:space="preserve">20 - 24 años </t>
  </si>
  <si>
    <t xml:space="preserve">25 - 29 años </t>
  </si>
  <si>
    <t xml:space="preserve">30 - 34 años </t>
  </si>
  <si>
    <t xml:space="preserve">35 - 39 años </t>
  </si>
  <si>
    <t xml:space="preserve">40 - 44 años </t>
  </si>
  <si>
    <t xml:space="preserve">45 - 49 años </t>
  </si>
  <si>
    <t xml:space="preserve">50 - 54 años </t>
  </si>
  <si>
    <t xml:space="preserve">55 - 59 años </t>
  </si>
  <si>
    <t xml:space="preserve">60 - 64 años </t>
  </si>
  <si>
    <t xml:space="preserve">65 - 69 años </t>
  </si>
  <si>
    <t xml:space="preserve">70 - 74 años </t>
  </si>
  <si>
    <t xml:space="preserve">75 - 79 años </t>
  </si>
  <si>
    <t xml:space="preserve">80 - 84 años </t>
  </si>
  <si>
    <t xml:space="preserve">Más de 85 años </t>
  </si>
  <si>
    <t>PDSS 9.0</t>
  </si>
  <si>
    <t>ONG</t>
  </si>
  <si>
    <t>Octubre 2023</t>
  </si>
  <si>
    <t>Noviembre, 2023</t>
  </si>
  <si>
    <t>Diciembre, 2023</t>
  </si>
  <si>
    <t>Octubre,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</si>
</sst>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10409]#,##0;\-#,##0"/>
  </numFmts>
  <fonts count="14" x14ac:knownFonts="1">
    <font>
      <sz val="11"/>
      <color theme="1"/>
      <name val="Calibri"/>
      <family val="2"/>
      <scheme val="minor"/>
    </font>
    <font>
      <b/>
      <sz val="11"/>
      <color rgb="FFFFFFFF"/>
      <name val="Segoe UI"/>
      <family val="2"/>
    </font>
    <font>
      <sz val="11"/>
      <color theme="1"/>
      <name val="Calibri"/>
      <family val="2"/>
    </font>
    <font>
      <b/>
      <sz val="11"/>
      <color rgb="FF00000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sz val="11"/>
      <color rgb="FF000000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sz val="11"/>
      <color rgb="FF000000"/>
      <name val="Arial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rgb="FF2D6DBA"/>
        <bgColor rgb="FF000000"/>
      </patternFill>
    </fill>
    <fill>
      <patternFill patternType="solid">
        <fgColor rgb="FF56A41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001C76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 readingOrder="1"/>
      <protection locked="0"/>
    </xf>
    <xf numFmtId="0" fontId="5" fillId="5" borderId="1" xfId="0" applyFont="1" applyFill="1" applyBorder="1" applyAlignment="1" applyProtection="1">
      <alignment horizontal="left" vertical="top" wrapText="1" readingOrder="1"/>
      <protection locked="0"/>
    </xf>
    <xf numFmtId="3" fontId="6" fillId="0" borderId="1" xfId="0" applyNumberFormat="1" applyFont="1" applyBorder="1" applyAlignment="1">
      <alignment horizontal="right" vertical="center" wrapText="1"/>
    </xf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 applyAlignment="1" applyProtection="1">
      <alignment horizontal="right" wrapText="1" readingOrder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1" fillId="7" borderId="1" xfId="0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right" vertical="center"/>
    </xf>
    <xf numFmtId="0" fontId="6" fillId="0" borderId="0" xfId="0" applyFont="1"/>
    <xf numFmtId="0" fontId="1" fillId="4" borderId="1" xfId="0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wrapText="1"/>
    </xf>
    <xf numFmtId="16" fontId="6" fillId="0" borderId="1" xfId="0" applyNumberFormat="1" applyFont="1" applyBorder="1" applyAlignment="1">
      <alignment vertical="center" wrapText="1"/>
    </xf>
    <xf numFmtId="17" fontId="6" fillId="0" borderId="1" xfId="0" applyNumberFormat="1" applyFont="1" applyBorder="1" applyAlignment="1">
      <alignment vertical="center" wrapText="1"/>
    </xf>
    <xf numFmtId="0" fontId="1" fillId="7" borderId="8" xfId="0" applyFont="1" applyFill="1" applyBorder="1" applyAlignment="1">
      <alignment horizontal="right" vertical="center"/>
    </xf>
    <xf numFmtId="3" fontId="1" fillId="7" borderId="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wrapText="1"/>
    </xf>
    <xf numFmtId="3" fontId="5" fillId="8" borderId="1" xfId="0" applyNumberFormat="1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2" fillId="0" borderId="0" xfId="0" applyNumberFormat="1" applyFont="1"/>
    <xf numFmtId="3" fontId="1" fillId="6" borderId="1" xfId="0" applyNumberFormat="1" applyFont="1" applyFill="1" applyBorder="1" applyAlignment="1">
      <alignment horizontal="right"/>
    </xf>
    <xf numFmtId="3" fontId="1" fillId="6" borderId="1" xfId="0" applyNumberFormat="1" applyFont="1" applyFill="1" applyBorder="1" applyAlignment="1" applyProtection="1">
      <alignment horizontal="right" wrapText="1" readingOrder="1"/>
      <protection locked="0"/>
    </xf>
    <xf numFmtId="165" fontId="9" fillId="0" borderId="1" xfId="1" applyNumberFormat="1" applyFont="1" applyBorder="1" applyAlignment="1">
      <alignment horizontal="right" vertical="top" wrapText="1" readingOrder="1"/>
    </xf>
    <xf numFmtId="165" fontId="9" fillId="0" borderId="1" xfId="0" applyNumberFormat="1" applyFont="1" applyBorder="1" applyAlignment="1">
      <alignment horizontal="right" vertical="top" wrapText="1" readingOrder="1"/>
    </xf>
    <xf numFmtId="165" fontId="6" fillId="0" borderId="1" xfId="0" applyNumberFormat="1" applyFont="1" applyBorder="1" applyAlignment="1">
      <alignment vertical="top" wrapText="1" readingOrder="1"/>
    </xf>
    <xf numFmtId="165" fontId="6" fillId="0" borderId="10" xfId="0" applyNumberFormat="1" applyFont="1" applyBorder="1" applyAlignment="1">
      <alignment vertical="top" wrapText="1" readingOrder="1"/>
    </xf>
    <xf numFmtId="165" fontId="11" fillId="0" borderId="1" xfId="0" applyNumberFormat="1" applyFont="1" applyBorder="1" applyAlignment="1">
      <alignment vertical="top" wrapText="1" readingOrder="1"/>
    </xf>
    <xf numFmtId="165" fontId="12" fillId="0" borderId="1" xfId="0" applyNumberFormat="1" applyFont="1" applyBorder="1" applyAlignment="1">
      <alignment vertical="top" wrapText="1" readingOrder="1"/>
    </xf>
    <xf numFmtId="165" fontId="1" fillId="7" borderId="1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vertical="top" wrapText="1" readingOrder="1"/>
    </xf>
    <xf numFmtId="0" fontId="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65" fontId="6" fillId="0" borderId="1" xfId="0" applyNumberFormat="1" applyFont="1" applyBorder="1" applyAlignment="1">
      <alignment horizontal="right" vertical="top" wrapText="1" readingOrder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3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/>
  </cellXfs>
  <cellStyles count="2">
    <cellStyle name="Normal" xfId="0" builtinId="0"/>
    <cellStyle name="Normal 2" xfId="1" xr:uid="{6AFAED3F-CC8D-43ED-91CE-515767D47620}"/>
  </cellStyles>
  <dxfs count="0"/>
  <tableStyles count="0" defaultTableStyle="TableStyleMedium2" defaultPivotStyle="PivotStyleLight16"/>
  <colors>
    <mruColors>
      <color rgb="FF349127"/>
      <color rgb="FFA6DD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491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7B2-4DBA-BFD1-2E9392BC07A4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B2-4DBA-BFD1-2E9392BC07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'Afiliado por Regimen y Plan'!$B$41:$B$43</c:f>
              <c:strCache>
                <c:ptCount val="3"/>
                <c:pt idx="0">
                  <c:v>CONTRIBUTIVO</c:v>
                </c:pt>
                <c:pt idx="1">
                  <c:v>JUBILADOS</c:v>
                </c:pt>
                <c:pt idx="2">
                  <c:v>VOLUNTARIOS</c:v>
                </c:pt>
              </c:strCache>
            </c:strRef>
          </c:cat>
          <c:val>
            <c:numRef>
              <c:f>'Afiliado por Regimen y Plan'!$C$41:$C$43</c:f>
              <c:numCache>
                <c:formatCode>#,##0</c:formatCode>
                <c:ptCount val="3"/>
                <c:pt idx="0">
                  <c:v>149524</c:v>
                </c:pt>
                <c:pt idx="1">
                  <c:v>22112</c:v>
                </c:pt>
                <c:pt idx="2">
                  <c:v>20778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2-4DBA-BFD1-2E9392BC0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alpha val="99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491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FF-4F62-9D91-C85D6242D1E1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BFF-4F62-9D91-C85D6242D1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'Afiliado por Regimen y Plan'!$E$41:$E$43</c:f>
              <c:strCache>
                <c:ptCount val="3"/>
                <c:pt idx="0">
                  <c:v>CONTRIBUTIVO</c:v>
                </c:pt>
                <c:pt idx="1">
                  <c:v>JUBILADOS</c:v>
                </c:pt>
                <c:pt idx="2">
                  <c:v>VOLUNTARIOS</c:v>
                </c:pt>
              </c:strCache>
            </c:strRef>
          </c:cat>
          <c:val>
            <c:numRef>
              <c:f>'Afiliado por Regimen y Plan'!$F$41:$F$43</c:f>
              <c:numCache>
                <c:formatCode>#,##0</c:formatCode>
                <c:ptCount val="3"/>
                <c:pt idx="0">
                  <c:v>147723</c:v>
                </c:pt>
                <c:pt idx="1">
                  <c:v>22067</c:v>
                </c:pt>
                <c:pt idx="2">
                  <c:v>21107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F-4F62-9D91-C85D6242D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08-4B18-8A17-3C19542DB03F}"/>
              </c:ext>
            </c:extLst>
          </c:dPt>
          <c:dPt>
            <c:idx val="1"/>
            <c:bubble3D val="0"/>
            <c:spPr>
              <a:solidFill>
                <a:srgbClr val="34912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08-4B18-8A17-3C19542DB03F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B08-4B18-8A17-3C19542DB0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'Afiliado por Regimen y Plan'!$H$41:$H$43</c:f>
              <c:strCache>
                <c:ptCount val="3"/>
                <c:pt idx="0">
                  <c:v>CONTRIBUTIVO</c:v>
                </c:pt>
                <c:pt idx="1">
                  <c:v>JUBILADOS</c:v>
                </c:pt>
                <c:pt idx="2">
                  <c:v>VOLUNTARIOS</c:v>
                </c:pt>
              </c:strCache>
            </c:strRef>
          </c:cat>
          <c:val>
            <c:numRef>
              <c:f>'Afiliado por Regimen y Plan'!$I$41:$I$43</c:f>
              <c:numCache>
                <c:formatCode>#,##0</c:formatCode>
                <c:ptCount val="3"/>
                <c:pt idx="0">
                  <c:v>147483</c:v>
                </c:pt>
                <c:pt idx="1">
                  <c:v>22035</c:v>
                </c:pt>
                <c:pt idx="2">
                  <c:v>21935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8-4B18-8A17-3C19542DB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757910</xdr:colOff>
      <xdr:row>8</xdr:row>
      <xdr:rowOff>19051</xdr:rowOff>
    </xdr:from>
    <xdr:to>
      <xdr:col>3</xdr:col>
      <xdr:colOff>27680</xdr:colOff>
      <xdr:row>17</xdr:row>
      <xdr:rowOff>95250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AED7193-985F-1F64-3BB0-08AF91567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910" y="1657351"/>
          <a:ext cx="3413145" cy="1790699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8</xdr:row>
      <xdr:rowOff>19051</xdr:rowOff>
    </xdr:from>
    <xdr:to>
      <xdr:col>6</xdr:col>
      <xdr:colOff>0</xdr:colOff>
      <xdr:row>17</xdr:row>
      <xdr:rowOff>172509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D50AE46-97FE-5D81-E1F3-1E76B3A86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1" y="1657351"/>
          <a:ext cx="3362324" cy="1867958"/>
        </a:xfrm>
        <a:prstGeom prst="rect">
          <a:avLst/>
        </a:prstGeom>
      </xdr:spPr>
    </xdr:pic>
    <xdr:clientData/>
  </xdr:twoCellAnchor>
  <xdr:twoCellAnchor editAs="oneCell">
    <xdr:from>
      <xdr:col>7</xdr:col>
      <xdr:colOff>9526</xdr:colOff>
      <xdr:row>8</xdr:row>
      <xdr:rowOff>19050</xdr:rowOff>
    </xdr:from>
    <xdr:to>
      <xdr:col>9</xdr:col>
      <xdr:colOff>9526</xdr:colOff>
      <xdr:row>18</xdr:row>
      <xdr:rowOff>95894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E5285F07-E454-57F8-EAB0-A8F853121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96351" y="1657350"/>
          <a:ext cx="3390900" cy="1981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18</xdr:row>
      <xdr:rowOff>14287</xdr:rowOff>
    </xdr:from>
    <xdr:to>
      <xdr:col>2</xdr:col>
      <xdr:colOff>1609725</xdr:colOff>
      <xdr:row>31</xdr:row>
      <xdr:rowOff>152400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CB72DAF-854C-EEE8-E1B3-6E5A87DEA1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757236</xdr:colOff>
      <xdr:row>18</xdr:row>
      <xdr:rowOff>4762</xdr:rowOff>
    </xdr:from>
    <xdr:to>
      <xdr:col>6</xdr:col>
      <xdr:colOff>9524</xdr:colOff>
      <xdr:row>31</xdr:row>
      <xdr:rowOff>142875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2BC1193-817E-7E01-6DA6-D483C7763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747713</xdr:colOff>
      <xdr:row>18</xdr:row>
      <xdr:rowOff>4763</xdr:rowOff>
    </xdr:from>
    <xdr:to>
      <xdr:col>9</xdr:col>
      <xdr:colOff>19050</xdr:colOff>
      <xdr:row>31</xdr:row>
      <xdr:rowOff>38101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8EFF573-4E34-80F8-9848-948A6D5F78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704851</xdr:colOff>
      <xdr:row>25</xdr:row>
      <xdr:rowOff>9526</xdr:rowOff>
    </xdr:from>
    <xdr:to>
      <xdr:col>3</xdr:col>
      <xdr:colOff>67950</xdr:colOff>
      <xdr:row>42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D3A8C73-DDF6-AD1A-1581-7A998C205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5219701"/>
          <a:ext cx="3201674" cy="3333749"/>
        </a:xfrm>
        <a:prstGeom prst="rect">
          <a:avLst/>
        </a:prstGeom>
      </xdr:spPr>
    </xdr:pic>
    <xdr:clientData/>
  </xdr:twoCellAnchor>
  <xdr:twoCellAnchor editAs="oneCell">
    <xdr:from>
      <xdr:col>3</xdr:col>
      <xdr:colOff>581025</xdr:colOff>
      <xdr:row>25</xdr:row>
      <xdr:rowOff>57151</xdr:rowOff>
    </xdr:from>
    <xdr:to>
      <xdr:col>5</xdr:col>
      <xdr:colOff>1652587</xdr:colOff>
      <xdr:row>43</xdr:row>
      <xdr:rowOff>114301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6AE7E63-8D84-4B7C-FD84-245267C59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19600" y="5267326"/>
          <a:ext cx="3348037" cy="3486150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25</xdr:row>
      <xdr:rowOff>9525</xdr:rowOff>
    </xdr:from>
    <xdr:to>
      <xdr:col>9</xdr:col>
      <xdr:colOff>38100</xdr:colOff>
      <xdr:row>43</xdr:row>
      <xdr:rowOff>121224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E745E624-C5AA-E390-808B-37DC79CD0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10575" y="5219700"/>
          <a:ext cx="3400425" cy="35406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-fs01\Departamentos\Departamento%20de%20Planificaci&#243;n%20y%20Desarrollo\Planificacion\Estadisticas\2023\OCTUBRE-DICIEMBRE\OCTUBRE\Poblacion%20de%20Afiliados%20por%20Edad(6).xlsx" TargetMode="External"/><Relationship Id="rId1" Type="http://schemas.openxmlformats.org/officeDocument/2006/relationships/externalLinkPath" Target="OCTUBRE/Poblacion%20de%20Afiliados%20por%20Edad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blacion de Afiliados por Edad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C557-D84E-4CC5-AB06-425712947239}">
  <dimension ref="B3:I9"/>
  <sheetViews>
    <sheetView showGridLines="0" tabSelected="1" workbookViewId="0">
      <selection activeCell="F26" sqref="F26"/>
    </sheetView>
  </sheetViews>
  <sheetFormatPr baseColWidth="10" defaultRowHeight="15" x14ac:dyDescent="0.25"/>
  <cols>
    <col min="1" max="1" width="11.42578125" style="3"/>
    <col min="2" max="2" width="24.140625" style="3" customWidth="1"/>
    <col min="3" max="3" width="26.5703125" style="3" customWidth="1"/>
    <col min="4" max="4" width="11.42578125" style="3"/>
    <col min="5" max="5" width="25" style="3" customWidth="1"/>
    <col min="6" max="6" width="25.42578125" style="3" customWidth="1"/>
    <col min="7" max="7" width="11.42578125" style="3"/>
    <col min="8" max="8" width="22.42578125" style="3" customWidth="1"/>
    <col min="9" max="9" width="28.42578125" style="3" customWidth="1"/>
    <col min="10" max="16384" width="11.42578125" style="3"/>
  </cols>
  <sheetData>
    <row r="3" spans="2:9" ht="16.5" x14ac:dyDescent="0.25">
      <c r="B3" s="38" t="s">
        <v>0</v>
      </c>
      <c r="C3" s="38"/>
      <c r="D3" s="1"/>
      <c r="E3" s="39" t="s">
        <v>0</v>
      </c>
      <c r="F3" s="39"/>
      <c r="H3" s="39" t="s">
        <v>0</v>
      </c>
      <c r="I3" s="39"/>
    </row>
    <row r="4" spans="2:9" ht="16.5" x14ac:dyDescent="0.25">
      <c r="B4" s="40" t="s">
        <v>70</v>
      </c>
      <c r="C4" s="40"/>
      <c r="D4" s="1"/>
      <c r="E4" s="41" t="s">
        <v>71</v>
      </c>
      <c r="F4" s="41"/>
      <c r="H4" s="41" t="s">
        <v>72</v>
      </c>
      <c r="I4" s="41"/>
    </row>
    <row r="5" spans="2:9" ht="16.5" x14ac:dyDescent="0.25">
      <c r="B5" s="5" t="s">
        <v>1</v>
      </c>
      <c r="C5" s="5" t="s">
        <v>2</v>
      </c>
      <c r="D5" s="1"/>
      <c r="E5" s="6" t="s">
        <v>1</v>
      </c>
      <c r="F5" s="6" t="s">
        <v>3</v>
      </c>
      <c r="H5" s="6" t="s">
        <v>1</v>
      </c>
      <c r="I5" s="6" t="s">
        <v>3</v>
      </c>
    </row>
    <row r="6" spans="2:9" ht="16.5" x14ac:dyDescent="0.25">
      <c r="B6" s="7" t="s">
        <v>4</v>
      </c>
      <c r="C6" s="53">
        <v>111274</v>
      </c>
      <c r="D6" s="1"/>
      <c r="E6" s="7" t="s">
        <v>5</v>
      </c>
      <c r="F6" s="53">
        <v>110347</v>
      </c>
      <c r="H6" s="7" t="s">
        <v>5</v>
      </c>
      <c r="I6" s="52">
        <v>110717</v>
      </c>
    </row>
    <row r="7" spans="2:9" ht="16.5" x14ac:dyDescent="0.25">
      <c r="B7" s="7" t="s">
        <v>6</v>
      </c>
      <c r="C7" s="53">
        <v>81140</v>
      </c>
      <c r="D7" s="1"/>
      <c r="E7" s="7" t="s">
        <v>7</v>
      </c>
      <c r="F7" s="53">
        <v>80550</v>
      </c>
      <c r="H7" s="7" t="s">
        <v>7</v>
      </c>
      <c r="I7" s="52">
        <v>80736</v>
      </c>
    </row>
    <row r="8" spans="2:9" ht="16.5" x14ac:dyDescent="0.3">
      <c r="B8" s="9" t="s">
        <v>8</v>
      </c>
      <c r="C8" s="50">
        <v>192414</v>
      </c>
      <c r="D8" s="1"/>
      <c r="E8" s="10" t="s">
        <v>9</v>
      </c>
      <c r="F8" s="51">
        <v>190897</v>
      </c>
      <c r="H8" s="10" t="s">
        <v>9</v>
      </c>
      <c r="I8" s="51">
        <v>191453</v>
      </c>
    </row>
    <row r="9" spans="2:9" x14ac:dyDescent="0.25">
      <c r="C9" s="49"/>
    </row>
  </sheetData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876F1-F390-483D-B461-1CD7F3BA9F52}">
  <dimension ref="B3:K43"/>
  <sheetViews>
    <sheetView showGridLines="0" workbookViewId="0"/>
  </sheetViews>
  <sheetFormatPr baseColWidth="10" defaultRowHeight="15" x14ac:dyDescent="0.25"/>
  <cols>
    <col min="1" max="1" width="11.42578125" style="3"/>
    <col min="2" max="2" width="40.42578125" style="3" customWidth="1"/>
    <col min="3" max="3" width="24.28515625" style="3" customWidth="1"/>
    <col min="4" max="4" width="11.42578125" style="3"/>
    <col min="5" max="5" width="40.42578125" style="3" customWidth="1"/>
    <col min="6" max="6" width="24.28515625" style="3" customWidth="1"/>
    <col min="7" max="7" width="11.42578125" style="3"/>
    <col min="8" max="8" width="40.42578125" style="3" customWidth="1"/>
    <col min="9" max="9" width="24.28515625" style="3" customWidth="1"/>
    <col min="10" max="16384" width="11.42578125" style="3"/>
  </cols>
  <sheetData>
    <row r="3" spans="2:11" ht="16.5" x14ac:dyDescent="0.25">
      <c r="B3" s="42" t="s">
        <v>10</v>
      </c>
      <c r="C3" s="43"/>
      <c r="D3" s="1"/>
      <c r="E3" s="42" t="s">
        <v>10</v>
      </c>
      <c r="F3" s="43"/>
      <c r="G3" s="1"/>
      <c r="H3" s="42" t="s">
        <v>10</v>
      </c>
      <c r="I3" s="43"/>
      <c r="J3" s="1"/>
      <c r="K3" s="1"/>
    </row>
    <row r="4" spans="2:11" ht="16.5" x14ac:dyDescent="0.25">
      <c r="B4" s="42" t="s">
        <v>73</v>
      </c>
      <c r="C4" s="43"/>
      <c r="E4" s="42" t="s">
        <v>71</v>
      </c>
      <c r="F4" s="43"/>
      <c r="H4" s="42" t="s">
        <v>72</v>
      </c>
      <c r="I4" s="43"/>
      <c r="K4" s="1"/>
    </row>
    <row r="5" spans="2:11" ht="16.5" x14ac:dyDescent="0.25">
      <c r="B5" s="65" t="s">
        <v>11</v>
      </c>
      <c r="C5" s="66"/>
      <c r="D5" s="1"/>
      <c r="E5" s="40" t="s">
        <v>11</v>
      </c>
      <c r="F5" s="40"/>
      <c r="G5" s="1"/>
      <c r="H5" s="40" t="s">
        <v>11</v>
      </c>
      <c r="I5" s="40"/>
      <c r="J5" s="1"/>
      <c r="K5" s="1"/>
    </row>
    <row r="6" spans="2:11" ht="16.5" x14ac:dyDescent="0.25">
      <c r="B6" s="11" t="s">
        <v>68</v>
      </c>
      <c r="C6" s="55">
        <v>149524</v>
      </c>
      <c r="D6" s="1"/>
      <c r="E6" s="12" t="s">
        <v>68</v>
      </c>
      <c r="F6" s="56">
        <v>147723</v>
      </c>
      <c r="G6" s="1"/>
      <c r="H6" s="13" t="s">
        <v>68</v>
      </c>
      <c r="I6" s="55">
        <v>147483</v>
      </c>
      <c r="J6" s="1"/>
      <c r="K6" s="1"/>
    </row>
    <row r="7" spans="2:11" ht="16.5" x14ac:dyDescent="0.3">
      <c r="B7" s="14" t="s">
        <v>12</v>
      </c>
      <c r="C7" s="15">
        <v>149524</v>
      </c>
      <c r="D7" s="16"/>
      <c r="E7" s="14" t="s">
        <v>12</v>
      </c>
      <c r="F7" s="57">
        <v>147723</v>
      </c>
      <c r="G7" s="17"/>
      <c r="H7" s="14" t="s">
        <v>12</v>
      </c>
      <c r="I7" s="15">
        <v>147483</v>
      </c>
      <c r="J7" s="18"/>
      <c r="K7" s="1"/>
    </row>
    <row r="8" spans="2:11" ht="16.5" x14ac:dyDescent="0.25">
      <c r="B8" s="65" t="s">
        <v>13</v>
      </c>
      <c r="C8" s="66"/>
      <c r="D8" s="1"/>
      <c r="E8" s="40" t="s">
        <v>13</v>
      </c>
      <c r="F8" s="40"/>
      <c r="G8" s="1"/>
      <c r="H8" s="40" t="s">
        <v>13</v>
      </c>
      <c r="I8" s="40"/>
      <c r="J8" s="1"/>
      <c r="K8" s="1"/>
    </row>
    <row r="9" spans="2:11" ht="16.5" x14ac:dyDescent="0.25">
      <c r="B9" s="12" t="s">
        <v>14</v>
      </c>
      <c r="C9" s="54">
        <v>17796</v>
      </c>
      <c r="D9" s="1"/>
      <c r="E9" s="12" t="s">
        <v>15</v>
      </c>
      <c r="F9" s="56">
        <v>17751</v>
      </c>
      <c r="G9" s="1"/>
      <c r="H9" s="13" t="s">
        <v>14</v>
      </c>
      <c r="I9" s="54">
        <v>17747</v>
      </c>
      <c r="J9" s="1"/>
      <c r="K9" s="1"/>
    </row>
    <row r="10" spans="2:11" ht="16.5" x14ac:dyDescent="0.25">
      <c r="B10" s="13" t="s">
        <v>16</v>
      </c>
      <c r="C10" s="54">
        <v>30</v>
      </c>
      <c r="D10" s="16"/>
      <c r="E10" s="12" t="s">
        <v>16</v>
      </c>
      <c r="F10" s="56">
        <v>31</v>
      </c>
      <c r="G10" s="18"/>
      <c r="H10" s="13" t="s">
        <v>17</v>
      </c>
      <c r="I10" s="54">
        <v>3</v>
      </c>
      <c r="J10" s="1"/>
      <c r="K10" s="1"/>
    </row>
    <row r="11" spans="2:11" ht="16.5" x14ac:dyDescent="0.25">
      <c r="B11" s="12" t="s">
        <v>18</v>
      </c>
      <c r="C11" s="54">
        <v>4286</v>
      </c>
      <c r="D11" s="1"/>
      <c r="E11" s="12" t="s">
        <v>19</v>
      </c>
      <c r="F11" s="56">
        <v>4285</v>
      </c>
      <c r="G11" s="1"/>
      <c r="H11" s="13" t="s">
        <v>18</v>
      </c>
      <c r="I11" s="54">
        <v>4285</v>
      </c>
      <c r="J11" s="18"/>
      <c r="K11" s="1"/>
    </row>
    <row r="12" spans="2:11" ht="16.5" x14ac:dyDescent="0.3">
      <c r="B12" s="14" t="s">
        <v>20</v>
      </c>
      <c r="C12" s="15">
        <v>22112</v>
      </c>
      <c r="D12" s="1"/>
      <c r="E12" s="14" t="s">
        <v>12</v>
      </c>
      <c r="F12" s="57">
        <v>22067</v>
      </c>
      <c r="G12" s="1"/>
      <c r="H12" s="14" t="s">
        <v>12</v>
      </c>
      <c r="I12" s="59">
        <v>22035</v>
      </c>
      <c r="J12" s="18"/>
      <c r="K12" s="1"/>
    </row>
    <row r="13" spans="2:11" ht="16.5" x14ac:dyDescent="0.25">
      <c r="B13" s="65" t="s">
        <v>21</v>
      </c>
      <c r="C13" s="66"/>
      <c r="D13" s="1"/>
      <c r="E13" s="40" t="s">
        <v>21</v>
      </c>
      <c r="F13" s="40"/>
      <c r="G13" s="1"/>
      <c r="H13" s="40" t="s">
        <v>21</v>
      </c>
      <c r="I13" s="40"/>
      <c r="J13" s="1"/>
      <c r="K13" s="1"/>
    </row>
    <row r="14" spans="2:11" ht="18.75" customHeight="1" x14ac:dyDescent="0.25">
      <c r="B14" s="13" t="s">
        <v>22</v>
      </c>
      <c r="C14" s="54">
        <v>495</v>
      </c>
      <c r="D14" s="1"/>
      <c r="E14" s="13" t="s">
        <v>22</v>
      </c>
      <c r="F14" s="56">
        <v>491</v>
      </c>
      <c r="G14" s="1"/>
      <c r="H14" s="13" t="s">
        <v>22</v>
      </c>
      <c r="I14" s="54">
        <v>486</v>
      </c>
      <c r="J14" s="1"/>
      <c r="K14" s="1"/>
    </row>
    <row r="15" spans="2:11" ht="16.5" x14ac:dyDescent="0.25">
      <c r="B15" s="13" t="s">
        <v>23</v>
      </c>
      <c r="C15" s="54">
        <v>42</v>
      </c>
      <c r="D15" s="16"/>
      <c r="E15" s="12" t="s">
        <v>14</v>
      </c>
      <c r="F15" s="56">
        <v>39</v>
      </c>
      <c r="G15" s="1"/>
      <c r="H15" s="13" t="s">
        <v>23</v>
      </c>
      <c r="I15" s="54">
        <v>3</v>
      </c>
      <c r="J15" s="1"/>
      <c r="K15" s="1"/>
    </row>
    <row r="16" spans="2:11" ht="16.5" x14ac:dyDescent="0.25">
      <c r="B16" s="13" t="s">
        <v>16</v>
      </c>
      <c r="C16" s="54">
        <v>20241</v>
      </c>
      <c r="D16" s="1"/>
      <c r="E16" s="12" t="s">
        <v>16</v>
      </c>
      <c r="F16" s="56">
        <v>20577</v>
      </c>
      <c r="G16" s="18"/>
      <c r="H16" s="13" t="s">
        <v>16</v>
      </c>
      <c r="I16" s="54">
        <v>21446</v>
      </c>
      <c r="J16" s="18"/>
      <c r="K16" s="1"/>
    </row>
    <row r="17" spans="2:11" ht="16.5" x14ac:dyDescent="0.3">
      <c r="B17" s="14" t="s">
        <v>12</v>
      </c>
      <c r="C17" s="20">
        <v>20778</v>
      </c>
      <c r="D17" s="1"/>
      <c r="E17" s="14" t="s">
        <v>12</v>
      </c>
      <c r="F17" s="57">
        <v>21107</v>
      </c>
      <c r="G17" s="1"/>
      <c r="H17" s="14" t="s">
        <v>12</v>
      </c>
      <c r="I17" s="59">
        <v>21935</v>
      </c>
      <c r="J17" s="1"/>
      <c r="K17" s="1"/>
    </row>
    <row r="18" spans="2:11" ht="16.5" x14ac:dyDescent="0.3">
      <c r="B18" s="21" t="s">
        <v>9</v>
      </c>
      <c r="C18" s="22">
        <f>C7+C12+C17</f>
        <v>192414</v>
      </c>
      <c r="D18" s="1"/>
      <c r="E18" s="21" t="s">
        <v>9</v>
      </c>
      <c r="F18" s="58">
        <f>F7+F12+F17</f>
        <v>190897</v>
      </c>
      <c r="G18" s="1"/>
      <c r="H18" s="23" t="s">
        <v>9</v>
      </c>
      <c r="I18" s="22">
        <f>I7+I12+I17</f>
        <v>191453</v>
      </c>
      <c r="J18" s="1"/>
      <c r="K18" s="1"/>
    </row>
    <row r="19" spans="2:11" x14ac:dyDescent="0.25">
      <c r="J19" s="1"/>
      <c r="K19" s="1"/>
    </row>
    <row r="32" spans="2:11" ht="18" customHeight="1" x14ac:dyDescent="0.25"/>
    <row r="41" spans="2:9" ht="16.5" x14ac:dyDescent="0.3">
      <c r="B41" s="67" t="s">
        <v>11</v>
      </c>
      <c r="C41" s="15">
        <v>149524</v>
      </c>
      <c r="E41" s="70" t="s">
        <v>11</v>
      </c>
      <c r="F41" s="68">
        <v>147723</v>
      </c>
      <c r="H41" s="70" t="s">
        <v>11</v>
      </c>
      <c r="I41" s="68">
        <v>147483</v>
      </c>
    </row>
    <row r="42" spans="2:9" ht="16.5" x14ac:dyDescent="0.3">
      <c r="B42" s="67" t="s">
        <v>13</v>
      </c>
      <c r="C42" s="15">
        <v>22112</v>
      </c>
      <c r="E42" s="70" t="s">
        <v>13</v>
      </c>
      <c r="F42" s="68">
        <v>22067</v>
      </c>
      <c r="H42" s="70" t="s">
        <v>13</v>
      </c>
      <c r="I42" s="68">
        <v>22035</v>
      </c>
    </row>
    <row r="43" spans="2:9" ht="16.5" x14ac:dyDescent="0.25">
      <c r="B43" s="67" t="s">
        <v>21</v>
      </c>
      <c r="C43" s="20">
        <v>20778</v>
      </c>
      <c r="E43" s="70" t="s">
        <v>21</v>
      </c>
      <c r="F43" s="69">
        <v>21107</v>
      </c>
      <c r="H43" s="70" t="s">
        <v>21</v>
      </c>
      <c r="I43" s="69">
        <v>21935</v>
      </c>
    </row>
  </sheetData>
  <mergeCells count="15">
    <mergeCell ref="B13:C13"/>
    <mergeCell ref="E13:F13"/>
    <mergeCell ref="H13:I13"/>
    <mergeCell ref="B5:C5"/>
    <mergeCell ref="E5:F5"/>
    <mergeCell ref="H5:I5"/>
    <mergeCell ref="B8:C8"/>
    <mergeCell ref="E8:F8"/>
    <mergeCell ref="H8:I8"/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45980-19A2-46F5-B0A7-12E9AB4EBDE0}">
  <dimension ref="B3:L42"/>
  <sheetViews>
    <sheetView showGridLines="0" zoomScale="85" zoomScaleNormal="85" workbookViewId="0"/>
  </sheetViews>
  <sheetFormatPr baseColWidth="10" defaultRowHeight="16.5" x14ac:dyDescent="0.3"/>
  <cols>
    <col min="1" max="1" width="11.42578125" style="24"/>
    <col min="2" max="2" width="28.28515625" style="24" bestFit="1" customWidth="1"/>
    <col min="3" max="3" width="39" style="24" customWidth="1"/>
    <col min="4" max="4" width="12.42578125" style="24" customWidth="1"/>
    <col min="5" max="5" width="11.42578125" style="24"/>
    <col min="6" max="6" width="28.28515625" style="24" bestFit="1" customWidth="1"/>
    <col min="7" max="7" width="38.28515625" style="24" customWidth="1"/>
    <col min="8" max="8" width="10.85546875" style="24" customWidth="1"/>
    <col min="9" max="9" width="11.42578125" style="24"/>
    <col min="10" max="10" width="28.28515625" style="24" bestFit="1" customWidth="1"/>
    <col min="11" max="11" width="37.140625" style="24" customWidth="1"/>
    <col min="12" max="12" width="10.140625" style="24" bestFit="1" customWidth="1"/>
    <col min="13" max="16384" width="11.42578125" style="24"/>
  </cols>
  <sheetData>
    <row r="3" spans="2:12" x14ac:dyDescent="0.3">
      <c r="B3" s="2" t="s">
        <v>24</v>
      </c>
      <c r="C3" s="2" t="s">
        <v>25</v>
      </c>
      <c r="D3" s="2" t="s">
        <v>3</v>
      </c>
      <c r="F3" s="2" t="s">
        <v>24</v>
      </c>
      <c r="G3" s="2" t="s">
        <v>25</v>
      </c>
      <c r="H3" s="2" t="s">
        <v>3</v>
      </c>
      <c r="J3" s="2" t="s">
        <v>24</v>
      </c>
      <c r="K3" s="2" t="s">
        <v>25</v>
      </c>
      <c r="L3" s="2" t="s">
        <v>3</v>
      </c>
    </row>
    <row r="4" spans="2:12" x14ac:dyDescent="0.3">
      <c r="B4" s="42" t="s">
        <v>73</v>
      </c>
      <c r="C4" s="47"/>
      <c r="D4" s="43"/>
      <c r="F4" s="42" t="s">
        <v>71</v>
      </c>
      <c r="G4" s="47"/>
      <c r="H4" s="43"/>
      <c r="J4" s="42" t="s">
        <v>72</v>
      </c>
      <c r="K4" s="47"/>
      <c r="L4" s="43"/>
    </row>
    <row r="5" spans="2:12" x14ac:dyDescent="0.3">
      <c r="B5" s="48" t="s">
        <v>26</v>
      </c>
      <c r="C5" s="12" t="s">
        <v>27</v>
      </c>
      <c r="D5" s="12">
        <v>3</v>
      </c>
      <c r="F5" s="48" t="s">
        <v>26</v>
      </c>
      <c r="G5" s="12" t="s">
        <v>27</v>
      </c>
      <c r="H5" s="12">
        <v>3</v>
      </c>
      <c r="J5" s="44" t="s">
        <v>26</v>
      </c>
      <c r="K5" s="12" t="s">
        <v>27</v>
      </c>
      <c r="L5" s="12">
        <v>3</v>
      </c>
    </row>
    <row r="6" spans="2:12" x14ac:dyDescent="0.3">
      <c r="B6" s="48"/>
      <c r="C6" s="12" t="s">
        <v>28</v>
      </c>
      <c r="D6" s="12">
        <v>2</v>
      </c>
      <c r="F6" s="48"/>
      <c r="G6" s="12" t="s">
        <v>28</v>
      </c>
      <c r="H6" s="12">
        <v>2</v>
      </c>
      <c r="J6" s="45"/>
      <c r="K6" s="12" t="s">
        <v>28</v>
      </c>
      <c r="L6" s="12">
        <v>2</v>
      </c>
    </row>
    <row r="7" spans="2:12" x14ac:dyDescent="0.3">
      <c r="B7" s="48"/>
      <c r="C7" s="12" t="s">
        <v>29</v>
      </c>
      <c r="D7" s="12">
        <v>124</v>
      </c>
      <c r="F7" s="48"/>
      <c r="G7" s="12" t="s">
        <v>29</v>
      </c>
      <c r="H7" s="12">
        <v>127</v>
      </c>
      <c r="J7" s="45"/>
      <c r="K7" s="12" t="s">
        <v>29</v>
      </c>
      <c r="L7" s="12">
        <v>127</v>
      </c>
    </row>
    <row r="8" spans="2:12" x14ac:dyDescent="0.3">
      <c r="B8" s="48"/>
      <c r="C8" s="12" t="s">
        <v>30</v>
      </c>
      <c r="D8" s="12">
        <v>1</v>
      </c>
      <c r="F8" s="48"/>
      <c r="G8" s="12" t="s">
        <v>30</v>
      </c>
      <c r="H8" s="12">
        <v>1</v>
      </c>
      <c r="J8" s="45"/>
      <c r="K8" s="12" t="s">
        <v>30</v>
      </c>
      <c r="L8" s="12">
        <v>1</v>
      </c>
    </row>
    <row r="9" spans="2:12" x14ac:dyDescent="0.3">
      <c r="B9" s="48"/>
      <c r="C9" s="12" t="s">
        <v>31</v>
      </c>
      <c r="D9" s="12">
        <v>1</v>
      </c>
      <c r="F9" s="48"/>
      <c r="G9" s="12" t="s">
        <v>31</v>
      </c>
      <c r="H9" s="12">
        <v>1</v>
      </c>
      <c r="J9" s="45"/>
      <c r="K9" s="12" t="s">
        <v>31</v>
      </c>
      <c r="L9" s="12">
        <v>1</v>
      </c>
    </row>
    <row r="10" spans="2:12" x14ac:dyDescent="0.3">
      <c r="B10" s="48"/>
      <c r="C10" s="25" t="s">
        <v>12</v>
      </c>
      <c r="D10" s="25">
        <f>SUM(D5:D9)</f>
        <v>131</v>
      </c>
      <c r="F10" s="48"/>
      <c r="G10" s="25" t="s">
        <v>12</v>
      </c>
      <c r="H10" s="25">
        <v>134</v>
      </c>
      <c r="J10" s="46"/>
      <c r="K10" s="25" t="s">
        <v>12</v>
      </c>
      <c r="L10" s="25">
        <v>134</v>
      </c>
    </row>
    <row r="11" spans="2:12" x14ac:dyDescent="0.3">
      <c r="B11" s="48" t="s">
        <v>32</v>
      </c>
      <c r="C11" s="12" t="s">
        <v>33</v>
      </c>
      <c r="D11" s="12">
        <v>5</v>
      </c>
      <c r="F11" s="48" t="s">
        <v>32</v>
      </c>
      <c r="G11" s="12" t="s">
        <v>33</v>
      </c>
      <c r="H11" s="12">
        <v>5</v>
      </c>
      <c r="J11" s="44" t="s">
        <v>32</v>
      </c>
      <c r="K11" s="12" t="s">
        <v>33</v>
      </c>
      <c r="L11" s="12">
        <v>5</v>
      </c>
    </row>
    <row r="12" spans="2:12" x14ac:dyDescent="0.3">
      <c r="B12" s="48"/>
      <c r="C12" s="12" t="s">
        <v>40</v>
      </c>
      <c r="D12" s="12">
        <v>1</v>
      </c>
      <c r="F12" s="48"/>
      <c r="G12" s="12" t="s">
        <v>40</v>
      </c>
      <c r="H12" s="12">
        <v>1</v>
      </c>
      <c r="J12" s="45"/>
      <c r="K12" s="12" t="s">
        <v>40</v>
      </c>
      <c r="L12" s="12">
        <v>1</v>
      </c>
    </row>
    <row r="13" spans="2:12" x14ac:dyDescent="0.3">
      <c r="B13" s="48"/>
      <c r="C13" s="12" t="s">
        <v>27</v>
      </c>
      <c r="D13" s="12">
        <v>1</v>
      </c>
      <c r="F13" s="48"/>
      <c r="G13" s="12" t="s">
        <v>27</v>
      </c>
      <c r="H13" s="12">
        <v>1</v>
      </c>
      <c r="J13" s="45"/>
      <c r="K13" s="12" t="s">
        <v>27</v>
      </c>
      <c r="L13" s="12">
        <v>1</v>
      </c>
    </row>
    <row r="14" spans="2:12" x14ac:dyDescent="0.3">
      <c r="B14" s="48"/>
      <c r="C14" s="12" t="s">
        <v>34</v>
      </c>
      <c r="D14" s="12">
        <v>1</v>
      </c>
      <c r="F14" s="48"/>
      <c r="G14" s="12" t="s">
        <v>34</v>
      </c>
      <c r="H14" s="12">
        <v>1</v>
      </c>
      <c r="J14" s="45"/>
      <c r="K14" s="12" t="s">
        <v>34</v>
      </c>
      <c r="L14" s="12">
        <v>1</v>
      </c>
    </row>
    <row r="15" spans="2:12" x14ac:dyDescent="0.3">
      <c r="B15" s="48"/>
      <c r="C15" s="12" t="s">
        <v>35</v>
      </c>
      <c r="D15" s="12">
        <v>1</v>
      </c>
      <c r="F15" s="48"/>
      <c r="G15" s="12" t="s">
        <v>35</v>
      </c>
      <c r="H15" s="12">
        <v>1</v>
      </c>
      <c r="J15" s="45"/>
      <c r="K15" s="12" t="s">
        <v>35</v>
      </c>
      <c r="L15" s="12">
        <v>1</v>
      </c>
    </row>
    <row r="16" spans="2:12" x14ac:dyDescent="0.3">
      <c r="B16" s="48"/>
      <c r="C16" s="12" t="s">
        <v>28</v>
      </c>
      <c r="D16" s="12">
        <v>1</v>
      </c>
      <c r="F16" s="48"/>
      <c r="G16" s="12" t="s">
        <v>28</v>
      </c>
      <c r="H16" s="12">
        <v>1</v>
      </c>
      <c r="J16" s="45"/>
      <c r="K16" s="12" t="s">
        <v>28</v>
      </c>
      <c r="L16" s="12">
        <v>1</v>
      </c>
    </row>
    <row r="17" spans="2:12" x14ac:dyDescent="0.3">
      <c r="B17" s="48"/>
      <c r="C17" s="12" t="s">
        <v>36</v>
      </c>
      <c r="D17" s="12">
        <v>4</v>
      </c>
      <c r="F17" s="48"/>
      <c r="G17" s="12" t="s">
        <v>36</v>
      </c>
      <c r="H17" s="12">
        <v>4</v>
      </c>
      <c r="J17" s="45"/>
      <c r="K17" s="12" t="s">
        <v>36</v>
      </c>
      <c r="L17" s="12">
        <v>4</v>
      </c>
    </row>
    <row r="18" spans="2:12" x14ac:dyDescent="0.3">
      <c r="B18" s="48"/>
      <c r="C18" s="12" t="s">
        <v>37</v>
      </c>
      <c r="D18" s="12">
        <v>2</v>
      </c>
      <c r="F18" s="48"/>
      <c r="G18" s="12" t="s">
        <v>37</v>
      </c>
      <c r="H18" s="12">
        <v>2</v>
      </c>
      <c r="J18" s="45"/>
      <c r="K18" s="12" t="s">
        <v>37</v>
      </c>
      <c r="L18" s="12">
        <v>2</v>
      </c>
    </row>
    <row r="19" spans="2:12" x14ac:dyDescent="0.3">
      <c r="B19" s="48"/>
      <c r="C19" s="12" t="s">
        <v>38</v>
      </c>
      <c r="D19" s="12">
        <v>1</v>
      </c>
      <c r="F19" s="48"/>
      <c r="G19" s="12" t="s">
        <v>38</v>
      </c>
      <c r="H19" s="12">
        <v>1</v>
      </c>
      <c r="J19" s="46"/>
      <c r="K19" s="12" t="s">
        <v>38</v>
      </c>
      <c r="L19" s="12">
        <v>1</v>
      </c>
    </row>
    <row r="20" spans="2:12" x14ac:dyDescent="0.3">
      <c r="B20" s="48"/>
      <c r="C20" s="25" t="s">
        <v>12</v>
      </c>
      <c r="D20" s="25">
        <f>SUM(D11:D19)</f>
        <v>17</v>
      </c>
      <c r="F20" s="48"/>
      <c r="G20" s="25" t="s">
        <v>12</v>
      </c>
      <c r="H20" s="25">
        <v>17</v>
      </c>
      <c r="J20" s="44" t="s">
        <v>39</v>
      </c>
      <c r="K20" s="25" t="s">
        <v>12</v>
      </c>
      <c r="L20" s="25">
        <v>17</v>
      </c>
    </row>
    <row r="21" spans="2:12" x14ac:dyDescent="0.3">
      <c r="B21" s="48" t="s">
        <v>39</v>
      </c>
      <c r="C21" s="12" t="s">
        <v>33</v>
      </c>
      <c r="D21" s="12">
        <f>26+13</f>
        <v>39</v>
      </c>
      <c r="F21" s="44" t="s">
        <v>39</v>
      </c>
      <c r="G21" s="12" t="s">
        <v>33</v>
      </c>
      <c r="H21" s="12">
        <f>26+14</f>
        <v>40</v>
      </c>
      <c r="J21" s="45"/>
      <c r="K21" s="12" t="s">
        <v>33</v>
      </c>
      <c r="L21" s="12">
        <f>26+14</f>
        <v>40</v>
      </c>
    </row>
    <row r="22" spans="2:12" x14ac:dyDescent="0.3">
      <c r="B22" s="48"/>
      <c r="C22" s="12" t="s">
        <v>40</v>
      </c>
      <c r="D22" s="12">
        <f>45+12</f>
        <v>57</v>
      </c>
      <c r="F22" s="45"/>
      <c r="G22" s="12" t="s">
        <v>40</v>
      </c>
      <c r="H22" s="12">
        <f>45+12</f>
        <v>57</v>
      </c>
      <c r="J22" s="45"/>
      <c r="K22" s="12" t="s">
        <v>40</v>
      </c>
      <c r="L22" s="12">
        <f>45+12</f>
        <v>57</v>
      </c>
    </row>
    <row r="23" spans="2:12" x14ac:dyDescent="0.3">
      <c r="B23" s="48"/>
      <c r="C23" s="12" t="s">
        <v>27</v>
      </c>
      <c r="D23" s="12">
        <v>45</v>
      </c>
      <c r="F23" s="45"/>
      <c r="G23" s="12" t="s">
        <v>27</v>
      </c>
      <c r="H23" s="12">
        <f>35+11</f>
        <v>46</v>
      </c>
      <c r="J23" s="45"/>
      <c r="K23" s="12" t="s">
        <v>27</v>
      </c>
      <c r="L23" s="12">
        <v>46</v>
      </c>
    </row>
    <row r="24" spans="2:12" x14ac:dyDescent="0.3">
      <c r="B24" s="48"/>
      <c r="C24" s="12" t="s">
        <v>34</v>
      </c>
      <c r="D24" s="12">
        <f>52+28</f>
        <v>80</v>
      </c>
      <c r="F24" s="45"/>
      <c r="G24" s="12" t="s">
        <v>34</v>
      </c>
      <c r="H24" s="12">
        <f>52+29</f>
        <v>81</v>
      </c>
      <c r="J24" s="45"/>
      <c r="K24" s="12" t="s">
        <v>34</v>
      </c>
      <c r="L24" s="12">
        <f>52+29</f>
        <v>81</v>
      </c>
    </row>
    <row r="25" spans="2:12" x14ac:dyDescent="0.3">
      <c r="B25" s="48"/>
      <c r="C25" s="12" t="s">
        <v>35</v>
      </c>
      <c r="D25" s="12">
        <v>12</v>
      </c>
      <c r="F25" s="45"/>
      <c r="G25" s="12" t="s">
        <v>35</v>
      </c>
      <c r="H25" s="12">
        <v>12</v>
      </c>
      <c r="J25" s="45"/>
      <c r="K25" s="12" t="s">
        <v>35</v>
      </c>
      <c r="L25" s="12">
        <v>12</v>
      </c>
    </row>
    <row r="26" spans="2:12" x14ac:dyDescent="0.3">
      <c r="B26" s="48"/>
      <c r="C26" s="12" t="s">
        <v>28</v>
      </c>
      <c r="D26" s="12">
        <v>6</v>
      </c>
      <c r="F26" s="45"/>
      <c r="G26" s="12" t="s">
        <v>28</v>
      </c>
      <c r="H26" s="12">
        <v>6</v>
      </c>
      <c r="J26" s="45"/>
      <c r="K26" s="12" t="s">
        <v>28</v>
      </c>
      <c r="L26" s="12">
        <v>6</v>
      </c>
    </row>
    <row r="27" spans="2:12" x14ac:dyDescent="0.3">
      <c r="B27" s="48"/>
      <c r="C27" s="12" t="s">
        <v>36</v>
      </c>
      <c r="D27" s="12">
        <f>144+9</f>
        <v>153</v>
      </c>
      <c r="F27" s="45"/>
      <c r="G27" s="12" t="s">
        <v>36</v>
      </c>
      <c r="H27" s="12">
        <f>144+9</f>
        <v>153</v>
      </c>
      <c r="J27" s="45"/>
      <c r="K27" s="12" t="s">
        <v>36</v>
      </c>
      <c r="L27" s="12">
        <f>144+9</f>
        <v>153</v>
      </c>
    </row>
    <row r="28" spans="2:12" x14ac:dyDescent="0.3">
      <c r="B28" s="48"/>
      <c r="C28" s="12" t="s">
        <v>41</v>
      </c>
      <c r="D28" s="12">
        <v>3</v>
      </c>
      <c r="F28" s="45"/>
      <c r="G28" s="12" t="s">
        <v>41</v>
      </c>
      <c r="H28" s="12">
        <v>3</v>
      </c>
      <c r="J28" s="45"/>
      <c r="K28" s="12" t="s">
        <v>41</v>
      </c>
      <c r="L28" s="12">
        <v>3</v>
      </c>
    </row>
    <row r="29" spans="2:12" x14ac:dyDescent="0.3">
      <c r="B29" s="48"/>
      <c r="C29" s="12" t="s">
        <v>37</v>
      </c>
      <c r="D29" s="12">
        <v>33</v>
      </c>
      <c r="F29" s="45"/>
      <c r="G29" s="12" t="s">
        <v>37</v>
      </c>
      <c r="H29" s="12">
        <v>33</v>
      </c>
      <c r="J29" s="45"/>
      <c r="K29" s="12" t="s">
        <v>37</v>
      </c>
      <c r="L29" s="12">
        <v>33</v>
      </c>
    </row>
    <row r="30" spans="2:12" s="32" customFormat="1" ht="15.75" customHeight="1" x14ac:dyDescent="0.3">
      <c r="B30" s="48"/>
      <c r="C30" s="33" t="s">
        <v>42</v>
      </c>
      <c r="D30" s="12">
        <v>2</v>
      </c>
      <c r="F30" s="45"/>
      <c r="G30" s="33" t="s">
        <v>42</v>
      </c>
      <c r="H30" s="12">
        <v>2</v>
      </c>
      <c r="J30" s="45"/>
      <c r="K30" s="37" t="s">
        <v>42</v>
      </c>
      <c r="L30" s="12">
        <v>2</v>
      </c>
    </row>
    <row r="31" spans="2:12" x14ac:dyDescent="0.3">
      <c r="B31" s="48"/>
      <c r="C31" s="12" t="s">
        <v>43</v>
      </c>
      <c r="D31" s="12">
        <v>8</v>
      </c>
      <c r="F31" s="45"/>
      <c r="G31" s="12" t="s">
        <v>43</v>
      </c>
      <c r="H31" s="12">
        <v>8</v>
      </c>
      <c r="J31" s="45"/>
      <c r="K31" s="12" t="s">
        <v>43</v>
      </c>
      <c r="L31" s="12">
        <v>8</v>
      </c>
    </row>
    <row r="32" spans="2:12" x14ac:dyDescent="0.3">
      <c r="B32" s="48"/>
      <c r="C32" s="12" t="s">
        <v>38</v>
      </c>
      <c r="D32" s="12">
        <f>160+61</f>
        <v>221</v>
      </c>
      <c r="F32" s="45"/>
      <c r="G32" s="12" t="s">
        <v>38</v>
      </c>
      <c r="H32" s="12">
        <f>160+61</f>
        <v>221</v>
      </c>
      <c r="J32" s="45"/>
      <c r="K32" s="12" t="s">
        <v>38</v>
      </c>
      <c r="L32" s="12">
        <v>222</v>
      </c>
    </row>
    <row r="33" spans="2:12" x14ac:dyDescent="0.3">
      <c r="B33" s="48"/>
      <c r="C33" s="12" t="s">
        <v>29</v>
      </c>
      <c r="D33" s="12">
        <v>19</v>
      </c>
      <c r="F33" s="45"/>
      <c r="G33" s="12" t="s">
        <v>29</v>
      </c>
      <c r="H33" s="12">
        <v>19</v>
      </c>
      <c r="J33" s="45"/>
      <c r="K33" s="12" t="s">
        <v>29</v>
      </c>
      <c r="L33" s="12">
        <v>19</v>
      </c>
    </row>
    <row r="34" spans="2:12" x14ac:dyDescent="0.3">
      <c r="B34" s="48"/>
      <c r="C34" s="12" t="s">
        <v>30</v>
      </c>
      <c r="D34" s="12">
        <f>38+9</f>
        <v>47</v>
      </c>
      <c r="F34" s="45"/>
      <c r="G34" s="12" t="s">
        <v>30</v>
      </c>
      <c r="H34" s="12">
        <v>49</v>
      </c>
      <c r="J34" s="45"/>
      <c r="K34" s="12" t="s">
        <v>30</v>
      </c>
      <c r="L34" s="12">
        <v>49</v>
      </c>
    </row>
    <row r="35" spans="2:12" x14ac:dyDescent="0.3">
      <c r="B35" s="48"/>
      <c r="C35" s="12" t="s">
        <v>44</v>
      </c>
      <c r="D35" s="12">
        <v>8</v>
      </c>
      <c r="F35" s="45"/>
      <c r="G35" s="12" t="s">
        <v>44</v>
      </c>
      <c r="H35" s="12">
        <v>8</v>
      </c>
      <c r="J35" s="45"/>
      <c r="K35" s="12" t="s">
        <v>44</v>
      </c>
      <c r="L35" s="12">
        <v>8</v>
      </c>
    </row>
    <row r="36" spans="2:12" x14ac:dyDescent="0.3">
      <c r="B36" s="48"/>
      <c r="C36" s="12" t="s">
        <v>45</v>
      </c>
      <c r="D36" s="12">
        <v>4256</v>
      </c>
      <c r="F36" s="45"/>
      <c r="G36" s="12" t="s">
        <v>45</v>
      </c>
      <c r="H36" s="12">
        <v>4300</v>
      </c>
      <c r="J36" s="45"/>
      <c r="K36" s="12" t="s">
        <v>45</v>
      </c>
      <c r="L36" s="12">
        <v>4315</v>
      </c>
    </row>
    <row r="37" spans="2:12" x14ac:dyDescent="0.3">
      <c r="B37" s="48"/>
      <c r="C37" s="12" t="s">
        <v>31</v>
      </c>
      <c r="D37" s="12">
        <f>13+19</f>
        <v>32</v>
      </c>
      <c r="F37" s="45"/>
      <c r="G37" s="12" t="s">
        <v>31</v>
      </c>
      <c r="H37" s="12">
        <f>19+13</f>
        <v>32</v>
      </c>
      <c r="J37" s="45"/>
      <c r="K37" s="12" t="s">
        <v>31</v>
      </c>
      <c r="L37" s="12">
        <f>19+13</f>
        <v>32</v>
      </c>
    </row>
    <row r="38" spans="2:12" x14ac:dyDescent="0.3">
      <c r="B38" s="48"/>
      <c r="C38" s="12" t="s">
        <v>69</v>
      </c>
      <c r="D38" s="12">
        <v>0</v>
      </c>
      <c r="F38" s="46"/>
      <c r="G38" s="35" t="s">
        <v>69</v>
      </c>
      <c r="H38" s="34">
        <v>0</v>
      </c>
      <c r="J38" s="46"/>
      <c r="K38" s="36" t="s">
        <v>69</v>
      </c>
      <c r="L38" s="12">
        <v>0</v>
      </c>
    </row>
    <row r="39" spans="2:12" x14ac:dyDescent="0.3">
      <c r="B39" s="48" t="s">
        <v>46</v>
      </c>
      <c r="C39" s="25" t="s">
        <v>12</v>
      </c>
      <c r="D39" s="26">
        <f>SUM(D21:D38)</f>
        <v>5021</v>
      </c>
      <c r="F39" s="44" t="s">
        <v>46</v>
      </c>
      <c r="G39" s="25" t="s">
        <v>12</v>
      </c>
      <c r="H39" s="26">
        <f>SUM(H21:H38)</f>
        <v>5070</v>
      </c>
      <c r="J39" s="44" t="s">
        <v>46</v>
      </c>
      <c r="K39" s="27" t="s">
        <v>12</v>
      </c>
      <c r="L39" s="26">
        <f>+SUM(L21:L38)</f>
        <v>5086</v>
      </c>
    </row>
    <row r="40" spans="2:12" x14ac:dyDescent="0.3">
      <c r="B40" s="48"/>
      <c r="C40" s="12" t="s">
        <v>29</v>
      </c>
      <c r="D40" s="19">
        <v>2</v>
      </c>
      <c r="F40" s="45"/>
      <c r="G40" s="12" t="s">
        <v>29</v>
      </c>
      <c r="H40" s="19">
        <v>2</v>
      </c>
      <c r="J40" s="45"/>
      <c r="K40" s="12" t="s">
        <v>29</v>
      </c>
      <c r="L40" s="19">
        <v>2</v>
      </c>
    </row>
    <row r="41" spans="2:12" x14ac:dyDescent="0.3">
      <c r="B41" s="48"/>
      <c r="C41" s="25" t="s">
        <v>12</v>
      </c>
      <c r="D41" s="26">
        <v>2</v>
      </c>
      <c r="F41" s="45"/>
      <c r="G41" s="25" t="s">
        <v>12</v>
      </c>
      <c r="H41" s="26">
        <v>2</v>
      </c>
      <c r="J41" s="45"/>
      <c r="K41" s="25" t="s">
        <v>12</v>
      </c>
      <c r="L41" s="26">
        <v>2</v>
      </c>
    </row>
    <row r="42" spans="2:12" x14ac:dyDescent="0.3">
      <c r="B42" s="48"/>
      <c r="C42" s="25" t="s">
        <v>9</v>
      </c>
      <c r="D42" s="26">
        <f>D10+D39+D41</f>
        <v>5154</v>
      </c>
      <c r="F42" s="46"/>
      <c r="G42" s="25" t="s">
        <v>8</v>
      </c>
      <c r="H42" s="26">
        <f>H10+H20+H39+H41</f>
        <v>5223</v>
      </c>
      <c r="J42" s="46"/>
      <c r="K42" s="25" t="s">
        <v>8</v>
      </c>
      <c r="L42" s="26">
        <f>L10+L20+L39+L41</f>
        <v>5239</v>
      </c>
    </row>
  </sheetData>
  <mergeCells count="15">
    <mergeCell ref="J11:J19"/>
    <mergeCell ref="J39:J42"/>
    <mergeCell ref="B4:D4"/>
    <mergeCell ref="F4:H4"/>
    <mergeCell ref="J4:L4"/>
    <mergeCell ref="B5:B10"/>
    <mergeCell ref="F5:F10"/>
    <mergeCell ref="B11:B20"/>
    <mergeCell ref="F11:F20"/>
    <mergeCell ref="J20:J38"/>
    <mergeCell ref="B21:B38"/>
    <mergeCell ref="F21:F38"/>
    <mergeCell ref="B39:B42"/>
    <mergeCell ref="F39:F42"/>
    <mergeCell ref="J5:J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82322-99DF-4C30-847E-B05C8D0626FE}">
  <dimension ref="A3:J25"/>
  <sheetViews>
    <sheetView showGridLines="0" workbookViewId="0"/>
  </sheetViews>
  <sheetFormatPr baseColWidth="10" defaultRowHeight="15" x14ac:dyDescent="0.25"/>
  <cols>
    <col min="1" max="1" width="11.42578125" style="3"/>
    <col min="2" max="2" width="21.5703125" style="3" customWidth="1"/>
    <col min="3" max="3" width="24.5703125" style="3" customWidth="1"/>
    <col min="4" max="4" width="11.42578125" style="3"/>
    <col min="5" max="5" width="22.7109375" style="3" customWidth="1"/>
    <col min="6" max="6" width="25.7109375" style="3" customWidth="1"/>
    <col min="7" max="7" width="11.42578125" style="3"/>
    <col min="8" max="9" width="23.85546875" style="3" customWidth="1"/>
    <col min="10" max="16384" width="11.42578125" style="3"/>
  </cols>
  <sheetData>
    <row r="3" spans="1:10" ht="16.5" x14ac:dyDescent="0.25">
      <c r="B3" s="42" t="s">
        <v>47</v>
      </c>
      <c r="C3" s="43"/>
      <c r="D3" s="60"/>
      <c r="E3" s="42" t="s">
        <v>47</v>
      </c>
      <c r="F3" s="43"/>
      <c r="G3" s="1"/>
      <c r="H3" s="42" t="s">
        <v>47</v>
      </c>
      <c r="I3" s="43"/>
    </row>
    <row r="4" spans="1:10" ht="16.5" x14ac:dyDescent="0.25">
      <c r="B4" s="42" t="s">
        <v>73</v>
      </c>
      <c r="C4" s="43"/>
      <c r="D4" s="60"/>
      <c r="E4" s="42" t="s">
        <v>71</v>
      </c>
      <c r="F4" s="43"/>
      <c r="H4" s="42" t="s">
        <v>72</v>
      </c>
      <c r="I4" s="43"/>
    </row>
    <row r="5" spans="1:10" ht="16.5" x14ac:dyDescent="0.25">
      <c r="B5" s="4" t="s">
        <v>48</v>
      </c>
      <c r="C5" s="4" t="s">
        <v>3</v>
      </c>
      <c r="D5" s="60"/>
      <c r="E5" s="4" t="s">
        <v>48</v>
      </c>
      <c r="F5" s="4" t="s">
        <v>3</v>
      </c>
      <c r="G5" s="1"/>
      <c r="H5" s="4" t="s">
        <v>48</v>
      </c>
      <c r="I5" s="4" t="s">
        <v>3</v>
      </c>
    </row>
    <row r="6" spans="1:10" ht="16.5" x14ac:dyDescent="0.3">
      <c r="A6" s="61"/>
      <c r="B6" s="12" t="s">
        <v>49</v>
      </c>
      <c r="C6" s="8">
        <v>3832</v>
      </c>
      <c r="D6" s="62"/>
      <c r="E6" s="12" t="s">
        <v>49</v>
      </c>
      <c r="F6" s="8">
        <v>3992</v>
      </c>
      <c r="G6" s="63"/>
      <c r="H6" s="12" t="s">
        <v>49</v>
      </c>
      <c r="I6" s="64">
        <v>4043</v>
      </c>
      <c r="J6" s="61"/>
    </row>
    <row r="7" spans="1:10" ht="16.5" x14ac:dyDescent="0.3">
      <c r="A7" s="61"/>
      <c r="B7" s="28" t="s">
        <v>50</v>
      </c>
      <c r="C7" s="8">
        <v>5503</v>
      </c>
      <c r="D7" s="62"/>
      <c r="E7" s="28" t="s">
        <v>50</v>
      </c>
      <c r="F7" s="8">
        <v>5519</v>
      </c>
      <c r="G7" s="63"/>
      <c r="H7" s="28" t="s">
        <v>50</v>
      </c>
      <c r="I7" s="64">
        <v>5505</v>
      </c>
      <c r="J7" s="61"/>
    </row>
    <row r="8" spans="1:10" ht="16.5" x14ac:dyDescent="0.3">
      <c r="A8" s="61"/>
      <c r="B8" s="28" t="s">
        <v>51</v>
      </c>
      <c r="C8" s="8">
        <v>10120</v>
      </c>
      <c r="D8" s="62"/>
      <c r="E8" s="28" t="s">
        <v>51</v>
      </c>
      <c r="F8" s="8">
        <v>10148</v>
      </c>
      <c r="G8" s="63"/>
      <c r="H8" s="28" t="s">
        <v>51</v>
      </c>
      <c r="I8" s="64">
        <v>10176</v>
      </c>
      <c r="J8" s="61"/>
    </row>
    <row r="9" spans="1:10" ht="16.5" x14ac:dyDescent="0.3">
      <c r="A9" s="61"/>
      <c r="B9" s="29" t="s">
        <v>52</v>
      </c>
      <c r="C9" s="8">
        <v>13103</v>
      </c>
      <c r="D9" s="62"/>
      <c r="E9" s="29" t="s">
        <v>52</v>
      </c>
      <c r="F9" s="8">
        <v>13130</v>
      </c>
      <c r="G9" s="63"/>
      <c r="H9" s="29" t="s">
        <v>52</v>
      </c>
      <c r="I9" s="64">
        <v>13151</v>
      </c>
      <c r="J9" s="61"/>
    </row>
    <row r="10" spans="1:10" ht="16.5" x14ac:dyDescent="0.3">
      <c r="A10" s="61"/>
      <c r="B10" s="12" t="s">
        <v>53</v>
      </c>
      <c r="C10" s="8">
        <v>12521</v>
      </c>
      <c r="D10" s="62"/>
      <c r="E10" s="12" t="s">
        <v>53</v>
      </c>
      <c r="F10" s="8">
        <v>12368</v>
      </c>
      <c r="G10" s="63"/>
      <c r="H10" s="12" t="s">
        <v>53</v>
      </c>
      <c r="I10" s="64">
        <v>12224</v>
      </c>
      <c r="J10" s="61"/>
    </row>
    <row r="11" spans="1:10" ht="16.5" x14ac:dyDescent="0.3">
      <c r="A11" s="61"/>
      <c r="B11" s="12" t="s">
        <v>54</v>
      </c>
      <c r="C11" s="8">
        <v>10456</v>
      </c>
      <c r="D11" s="62"/>
      <c r="E11" s="12" t="s">
        <v>54</v>
      </c>
      <c r="F11" s="8">
        <v>10142</v>
      </c>
      <c r="G11" s="63"/>
      <c r="H11" s="12" t="s">
        <v>54</v>
      </c>
      <c r="I11" s="64">
        <v>10123</v>
      </c>
      <c r="J11" s="61"/>
    </row>
    <row r="12" spans="1:10" ht="16.5" x14ac:dyDescent="0.3">
      <c r="A12" s="61"/>
      <c r="B12" s="12" t="s">
        <v>55</v>
      </c>
      <c r="C12" s="8">
        <v>11351</v>
      </c>
      <c r="D12" s="62"/>
      <c r="E12" s="12" t="s">
        <v>55</v>
      </c>
      <c r="F12" s="8">
        <v>11065</v>
      </c>
      <c r="G12" s="63"/>
      <c r="H12" s="12" t="s">
        <v>55</v>
      </c>
      <c r="I12" s="64">
        <v>11195</v>
      </c>
      <c r="J12" s="61"/>
    </row>
    <row r="13" spans="1:10" ht="16.5" x14ac:dyDescent="0.3">
      <c r="A13" s="61"/>
      <c r="B13" s="12" t="s">
        <v>56</v>
      </c>
      <c r="C13" s="8">
        <v>10378</v>
      </c>
      <c r="D13" s="62"/>
      <c r="E13" s="12" t="s">
        <v>56</v>
      </c>
      <c r="F13" s="8">
        <v>10163</v>
      </c>
      <c r="G13" s="63"/>
      <c r="H13" s="12" t="s">
        <v>56</v>
      </c>
      <c r="I13" s="64">
        <v>10252</v>
      </c>
      <c r="J13" s="61"/>
    </row>
    <row r="14" spans="1:10" ht="16.5" x14ac:dyDescent="0.3">
      <c r="A14" s="61"/>
      <c r="B14" s="12" t="s">
        <v>57</v>
      </c>
      <c r="C14" s="8">
        <v>8324</v>
      </c>
      <c r="D14" s="62"/>
      <c r="E14" s="12" t="s">
        <v>57</v>
      </c>
      <c r="F14" s="8">
        <v>8208</v>
      </c>
      <c r="G14" s="63"/>
      <c r="H14" s="12" t="s">
        <v>57</v>
      </c>
      <c r="I14" s="64">
        <v>8267</v>
      </c>
      <c r="J14" s="61"/>
    </row>
    <row r="15" spans="1:10" ht="16.5" x14ac:dyDescent="0.3">
      <c r="A15" s="61"/>
      <c r="B15" s="12" t="s">
        <v>58</v>
      </c>
      <c r="C15" s="8">
        <v>10162</v>
      </c>
      <c r="D15" s="62"/>
      <c r="E15" s="12" t="s">
        <v>58</v>
      </c>
      <c r="F15" s="8">
        <v>10110</v>
      </c>
      <c r="G15" s="63"/>
      <c r="H15" s="12" t="s">
        <v>58</v>
      </c>
      <c r="I15" s="64">
        <v>10147</v>
      </c>
      <c r="J15" s="61"/>
    </row>
    <row r="16" spans="1:10" ht="16.5" x14ac:dyDescent="0.3">
      <c r="A16" s="61"/>
      <c r="B16" s="12" t="s">
        <v>59</v>
      </c>
      <c r="C16" s="8">
        <v>12544</v>
      </c>
      <c r="D16" s="62"/>
      <c r="E16" s="12" t="s">
        <v>59</v>
      </c>
      <c r="F16" s="8">
        <v>12548</v>
      </c>
      <c r="G16" s="63"/>
      <c r="H16" s="12" t="s">
        <v>59</v>
      </c>
      <c r="I16" s="64">
        <v>12601</v>
      </c>
      <c r="J16" s="61"/>
    </row>
    <row r="17" spans="1:10" ht="16.5" x14ac:dyDescent="0.3">
      <c r="A17" s="61"/>
      <c r="B17" s="12" t="s">
        <v>60</v>
      </c>
      <c r="C17" s="8">
        <v>14476</v>
      </c>
      <c r="D17" s="62"/>
      <c r="E17" s="12" t="s">
        <v>60</v>
      </c>
      <c r="F17" s="8">
        <v>14474</v>
      </c>
      <c r="G17" s="63"/>
      <c r="H17" s="12" t="s">
        <v>60</v>
      </c>
      <c r="I17" s="64">
        <v>14518</v>
      </c>
      <c r="J17" s="61"/>
    </row>
    <row r="18" spans="1:10" ht="16.5" x14ac:dyDescent="0.3">
      <c r="A18" s="61"/>
      <c r="B18" s="12" t="s">
        <v>61</v>
      </c>
      <c r="C18" s="8">
        <v>17510</v>
      </c>
      <c r="D18" s="62"/>
      <c r="E18" s="12" t="s">
        <v>61</v>
      </c>
      <c r="F18" s="8">
        <v>17476</v>
      </c>
      <c r="G18" s="63"/>
      <c r="H18" s="12" t="s">
        <v>61</v>
      </c>
      <c r="I18" s="64">
        <v>17506</v>
      </c>
      <c r="J18" s="61"/>
    </row>
    <row r="19" spans="1:10" ht="16.5" x14ac:dyDescent="0.3">
      <c r="A19" s="61"/>
      <c r="B19" s="12" t="s">
        <v>62</v>
      </c>
      <c r="C19" s="8">
        <v>16134</v>
      </c>
      <c r="D19" s="62"/>
      <c r="E19" s="12" t="s">
        <v>62</v>
      </c>
      <c r="F19" s="8">
        <v>16082</v>
      </c>
      <c r="G19" s="63"/>
      <c r="H19" s="12" t="s">
        <v>62</v>
      </c>
      <c r="I19" s="64">
        <v>16102</v>
      </c>
      <c r="J19" s="61"/>
    </row>
    <row r="20" spans="1:10" ht="16.5" x14ac:dyDescent="0.3">
      <c r="A20" s="61"/>
      <c r="B20" s="12" t="s">
        <v>63</v>
      </c>
      <c r="C20" s="8">
        <v>13375</v>
      </c>
      <c r="D20" s="62"/>
      <c r="E20" s="12" t="s">
        <v>63</v>
      </c>
      <c r="F20" s="8">
        <v>13304</v>
      </c>
      <c r="G20" s="63"/>
      <c r="H20" s="12" t="s">
        <v>63</v>
      </c>
      <c r="I20" s="64">
        <v>13319</v>
      </c>
      <c r="J20" s="61"/>
    </row>
    <row r="21" spans="1:10" ht="16.5" x14ac:dyDescent="0.3">
      <c r="A21" s="61"/>
      <c r="B21" s="12" t="s">
        <v>64</v>
      </c>
      <c r="C21" s="8">
        <v>9511</v>
      </c>
      <c r="D21" s="62"/>
      <c r="E21" s="12" t="s">
        <v>64</v>
      </c>
      <c r="F21" s="8">
        <v>9422</v>
      </c>
      <c r="G21" s="63"/>
      <c r="H21" s="12" t="s">
        <v>64</v>
      </c>
      <c r="I21" s="64">
        <v>9431</v>
      </c>
      <c r="J21" s="61"/>
    </row>
    <row r="22" spans="1:10" ht="16.5" x14ac:dyDescent="0.3">
      <c r="A22" s="61"/>
      <c r="B22" s="12" t="s">
        <v>65</v>
      </c>
      <c r="C22" s="8">
        <v>5846</v>
      </c>
      <c r="D22" s="62"/>
      <c r="E22" s="12" t="s">
        <v>65</v>
      </c>
      <c r="F22" s="8">
        <v>5755</v>
      </c>
      <c r="G22" s="63"/>
      <c r="H22" s="12" t="s">
        <v>65</v>
      </c>
      <c r="I22" s="64">
        <v>5797</v>
      </c>
      <c r="J22" s="61"/>
    </row>
    <row r="23" spans="1:10" ht="16.5" x14ac:dyDescent="0.3">
      <c r="A23" s="61"/>
      <c r="B23" s="12" t="s">
        <v>66</v>
      </c>
      <c r="C23" s="8">
        <v>3717</v>
      </c>
      <c r="D23" s="62"/>
      <c r="E23" s="12" t="s">
        <v>66</v>
      </c>
      <c r="F23" s="8">
        <v>3591</v>
      </c>
      <c r="G23" s="63"/>
      <c r="H23" s="12" t="s">
        <v>66</v>
      </c>
      <c r="I23" s="64">
        <v>3647</v>
      </c>
      <c r="J23" s="61"/>
    </row>
    <row r="24" spans="1:10" ht="16.5" x14ac:dyDescent="0.3">
      <c r="A24" s="61"/>
      <c r="B24" s="12" t="s">
        <v>67</v>
      </c>
      <c r="C24" s="8">
        <v>3551</v>
      </c>
      <c r="D24" s="62"/>
      <c r="E24" s="12" t="s">
        <v>67</v>
      </c>
      <c r="F24" s="8">
        <v>3400</v>
      </c>
      <c r="G24" s="63"/>
      <c r="H24" s="12" t="s">
        <v>67</v>
      </c>
      <c r="I24" s="64">
        <v>3449</v>
      </c>
      <c r="J24" s="61"/>
    </row>
    <row r="25" spans="1:10" ht="17.25" thickBot="1" x14ac:dyDescent="0.3">
      <c r="B25" s="30" t="s">
        <v>8</v>
      </c>
      <c r="C25" s="31">
        <f>SUM(C6:C24)</f>
        <v>192414</v>
      </c>
      <c r="D25" s="60"/>
      <c r="E25" s="23" t="s">
        <v>9</v>
      </c>
      <c r="F25" s="22">
        <f>SUM(F6:F24)</f>
        <v>190897</v>
      </c>
      <c r="G25" s="1"/>
      <c r="H25" s="30" t="s">
        <v>9</v>
      </c>
      <c r="I25" s="22">
        <v>191453</v>
      </c>
    </row>
  </sheetData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Afiliados por Sexo</vt:lpstr>
      <vt:lpstr>Afiliado por Regimen y Plan</vt:lpstr>
      <vt:lpstr>Prestadores</vt:lpstr>
      <vt:lpstr>Afiliados por 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Ibis Leidy Gonzalez Perez</dc:creator>
  <cp:lastModifiedBy>Brina Guzman</cp:lastModifiedBy>
  <dcterms:created xsi:type="dcterms:W3CDTF">2023-03-24T15:42:29Z</dcterms:created>
  <dcterms:modified xsi:type="dcterms:W3CDTF">2024-01-05T15:24:42Z</dcterms:modified>
</cp:coreProperties>
</file>